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<sst xmlns="http://schemas.openxmlformats.org/spreadsheetml/2006/main" count="105" uniqueCount="103">
  <si>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</si>
  <si>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</si>
  <si>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</si>
  <si>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</si>
  <si>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</si>
  <si>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</si>
  <si>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</si>
  <si>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</si>
  <si>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</si>
  <si>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</si>
  <si>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</si>
  <si>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</si>
  <si>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</si>
  <si>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</si>
  <si>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</si>
  <si>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</si>
  <si>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</si>
  <si>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</si>
  <si>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</si>
  <si>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</si>
  <si>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</si>
  <si>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</si>
  <si>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</si>
  <si>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</si>
  <si>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</si>
  <si>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</si>
  <si>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</si>
  <si>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</si>
  <si>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</si>
  <si>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</si>
  <si>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</si>
  <si>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</si>
  <si>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</si>
  <si>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</si>
  <si>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</si>
  <si>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</si>
  <si>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</si>
  <si>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</si>
  <si>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</si>
  <si>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</si>
  <si>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</si>
  <si>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</si>
  <si>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</si>
  <si>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</si>
  <si>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</si>
  <si>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</si>
  <si>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</si>
  <si>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</si>
  <si>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</si>
  <si>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</si>
  <si>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</si>
  <si>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</si>
  <si>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</si>
  <si>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</si>
  <si>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</si>
  <si>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</si>
  <si>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</si>
  <si>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</si>
  <si>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</si>
  <si>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</si>
  <si>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</si>
  <si>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</si>
  <si>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</si>
  <si>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</si>
  <si>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</si>
  <si>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</si>
  <si>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</si>
  <si>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</si>
  <si>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</si>
  <si>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</si>
  <si>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</si>
  <si>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</si>
  <si>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</si>
  <si>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</si>
  <si>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</si>
  <si>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</si>
  <si>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</si>
  <si>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</si>
  <si>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</si>
  <si>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</si>
  <si>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</si>
  <si>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</si>
  <si>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</si>
  <si>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</si>
  <si>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</si>
  <si>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</si>
  <si>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</si>
  <si>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</si>
  <si>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</si>
  <si>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</si>
  <si>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</si>
  <si>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</si>
  <si>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</si>
  <si>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</si>
  <si>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</si>
  <si>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</si>
  <si>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</si>
  <si>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</si>
  <si>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</si>
  <si>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</si>
  <si>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</si>
  <si>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</si>
  <si>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21/05/17 - VENCIMENTO 26/05/17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</si>
</sst>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186910</v>
      </c>
      <c r="C7" s="10">
        <f>C8+C20+C24</f>
        <v>116710</v>
      </c>
      <c r="D7" s="10">
        <f>D8+D20+D24</f>
        <v>152949</v>
      </c>
      <c r="E7" s="10">
        <f>E8+E20+E24</f>
        <v>17708</v>
      </c>
      <c r="F7" s="10">
        <f aca="true" t="shared" si="0" ref="F7:M7">F8+F20+F24</f>
        <v>123269</v>
      </c>
      <c r="G7" s="10">
        <f t="shared" si="0"/>
        <v>183322</v>
      </c>
      <c r="H7" s="10">
        <f t="shared" si="0"/>
        <v>159920</v>
      </c>
      <c r="I7" s="10">
        <f t="shared" si="0"/>
        <v>178469</v>
      </c>
      <c r="J7" s="10">
        <f t="shared" si="0"/>
        <v>117204</v>
      </c>
      <c r="K7" s="10">
        <f t="shared" si="0"/>
        <v>160642</v>
      </c>
      <c r="L7" s="10">
        <f t="shared" si="0"/>
        <v>49522</v>
      </c>
      <c r="M7" s="10">
        <f t="shared" si="0"/>
        <v>26702</v>
      </c>
      <c r="N7" s="10">
        <f>+N8+N20+N24</f>
        <v>1473327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80700</v>
      </c>
      <c r="C8" s="12">
        <f>+C9+C12+C16</f>
        <v>54204</v>
      </c>
      <c r="D8" s="12">
        <f>+D9+D12+D16</f>
        <v>74252</v>
      </c>
      <c r="E8" s="12">
        <f>+E9+E12+E16</f>
        <v>7596</v>
      </c>
      <c r="F8" s="12">
        <f aca="true" t="shared" si="1" ref="F8:M8">+F9+F12+F16</f>
        <v>55427</v>
      </c>
      <c r="G8" s="12">
        <f t="shared" si="1"/>
        <v>85409</v>
      </c>
      <c r="H8" s="12">
        <f t="shared" si="1"/>
        <v>74197</v>
      </c>
      <c r="I8" s="12">
        <f t="shared" si="1"/>
        <v>81241</v>
      </c>
      <c r="J8" s="12">
        <f t="shared" si="1"/>
        <v>55355</v>
      </c>
      <c r="K8" s="12">
        <f t="shared" si="1"/>
        <v>72963</v>
      </c>
      <c r="L8" s="12">
        <f t="shared" si="1"/>
        <v>25268</v>
      </c>
      <c r="M8" s="12">
        <f t="shared" si="1"/>
        <v>14323</v>
      </c>
      <c r="N8" s="12">
        <f>SUM(B8:M8)</f>
        <v>680935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11596</v>
      </c>
      <c r="C9" s="14">
        <v>9847</v>
      </c>
      <c r="D9" s="14">
        <v>10132</v>
      </c>
      <c r="E9" s="14">
        <v>653</v>
      </c>
      <c r="F9" s="14">
        <v>7472</v>
      </c>
      <c r="G9" s="14">
        <v>13170</v>
      </c>
      <c r="H9" s="14">
        <v>13691</v>
      </c>
      <c r="I9" s="14">
        <v>8251</v>
      </c>
      <c r="J9" s="14">
        <v>9432</v>
      </c>
      <c r="K9" s="14">
        <v>8163</v>
      </c>
      <c r="L9" s="14">
        <v>3756</v>
      </c>
      <c r="M9" s="14">
        <v>2038</v>
      </c>
      <c r="N9" s="12">
        <f aca="true" t="shared" si="2" ref="N9:N19">SUM(B9:M9)</f>
        <v>98201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11596</v>
      </c>
      <c r="C10" s="14">
        <f>+C9-C11</f>
        <v>9847</v>
      </c>
      <c r="D10" s="14">
        <f>+D9-D11</f>
        <v>10132</v>
      </c>
      <c r="E10" s="14">
        <f>+E9-E11</f>
        <v>653</v>
      </c>
      <c r="F10" s="14">
        <f aca="true" t="shared" si="3" ref="F10:M10">+F9-F11</f>
        <v>7472</v>
      </c>
      <c r="G10" s="14">
        <f t="shared" si="3"/>
        <v>13170</v>
      </c>
      <c r="H10" s="14">
        <f t="shared" si="3"/>
        <v>13691</v>
      </c>
      <c r="I10" s="14">
        <f t="shared" si="3"/>
        <v>8251</v>
      </c>
      <c r="J10" s="14">
        <f t="shared" si="3"/>
        <v>9432</v>
      </c>
      <c r="K10" s="14">
        <f t="shared" si="3"/>
        <v>8163</v>
      </c>
      <c r="L10" s="14">
        <f t="shared" si="3"/>
        <v>3756</v>
      </c>
      <c r="M10" s="14">
        <f t="shared" si="3"/>
        <v>2038</v>
      </c>
      <c r="N10" s="12">
        <f t="shared" si="2"/>
        <v>98201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61546</v>
      </c>
      <c r="C12" s="14">
        <f>C13+C14+C15</f>
        <v>39764</v>
      </c>
      <c r="D12" s="14">
        <f>D13+D14+D15</f>
        <v>58213</v>
      </c>
      <c r="E12" s="14">
        <f>E13+E14+E15</f>
        <v>6328</v>
      </c>
      <c r="F12" s="14">
        <f aca="true" t="shared" si="4" ref="F12:M12">F13+F14+F15</f>
        <v>43085</v>
      </c>
      <c r="G12" s="14">
        <f t="shared" si="4"/>
        <v>65134</v>
      </c>
      <c r="H12" s="14">
        <f t="shared" si="4"/>
        <v>54389</v>
      </c>
      <c r="I12" s="14">
        <f t="shared" si="4"/>
        <v>65068</v>
      </c>
      <c r="J12" s="14">
        <f t="shared" si="4"/>
        <v>40528</v>
      </c>
      <c r="K12" s="14">
        <f t="shared" si="4"/>
        <v>56764</v>
      </c>
      <c r="L12" s="14">
        <f t="shared" si="4"/>
        <v>19398</v>
      </c>
      <c r="M12" s="14">
        <f t="shared" si="4"/>
        <v>11188</v>
      </c>
      <c r="N12" s="12">
        <f t="shared" si="2"/>
        <v>521405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28477</v>
      </c>
      <c r="C13" s="14">
        <v>19432</v>
      </c>
      <c r="D13" s="14">
        <v>27555</v>
      </c>
      <c r="E13" s="14">
        <v>3020</v>
      </c>
      <c r="F13" s="14">
        <v>20471</v>
      </c>
      <c r="G13" s="14">
        <v>30832</v>
      </c>
      <c r="H13" s="14">
        <v>26710</v>
      </c>
      <c r="I13" s="14">
        <v>31452</v>
      </c>
      <c r="J13" s="14">
        <v>18771</v>
      </c>
      <c r="K13" s="14">
        <v>24673</v>
      </c>
      <c r="L13" s="14">
        <v>8051</v>
      </c>
      <c r="M13" s="14">
        <v>4602</v>
      </c>
      <c r="N13" s="12">
        <f t="shared" si="2"/>
        <v>244046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32091</v>
      </c>
      <c r="C14" s="14">
        <v>19350</v>
      </c>
      <c r="D14" s="14">
        <v>29941</v>
      </c>
      <c r="E14" s="14">
        <v>3182</v>
      </c>
      <c r="F14" s="14">
        <v>21869</v>
      </c>
      <c r="G14" s="14">
        <v>32608</v>
      </c>
      <c r="H14" s="14">
        <v>26576</v>
      </c>
      <c r="I14" s="14">
        <v>32826</v>
      </c>
      <c r="J14" s="14">
        <v>21023</v>
      </c>
      <c r="K14" s="14">
        <v>31260</v>
      </c>
      <c r="L14" s="14">
        <v>10994</v>
      </c>
      <c r="M14" s="14">
        <v>6408</v>
      </c>
      <c r="N14" s="12">
        <f t="shared" si="2"/>
        <v>268128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978</v>
      </c>
      <c r="C15" s="14">
        <v>982</v>
      </c>
      <c r="D15" s="14">
        <v>717</v>
      </c>
      <c r="E15" s="14">
        <v>126</v>
      </c>
      <c r="F15" s="14">
        <v>745</v>
      </c>
      <c r="G15" s="14">
        <v>1694</v>
      </c>
      <c r="H15" s="14">
        <v>1103</v>
      </c>
      <c r="I15" s="14">
        <v>790</v>
      </c>
      <c r="J15" s="14">
        <v>734</v>
      </c>
      <c r="K15" s="14">
        <v>831</v>
      </c>
      <c r="L15" s="14">
        <v>353</v>
      </c>
      <c r="M15" s="14">
        <v>178</v>
      </c>
      <c r="N15" s="12">
        <f t="shared" si="2"/>
        <v>9231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7558</v>
      </c>
      <c r="C16" s="14">
        <f>C17+C18+C19</f>
        <v>4593</v>
      </c>
      <c r="D16" s="14">
        <f>D17+D18+D19</f>
        <v>5907</v>
      </c>
      <c r="E16" s="14">
        <f>E17+E18+E19</f>
        <v>615</v>
      </c>
      <c r="F16" s="14">
        <f aca="true" t="shared" si="5" ref="F16:M16">F17+F18+F19</f>
        <v>4870</v>
      </c>
      <c r="G16" s="14">
        <f t="shared" si="5"/>
        <v>7105</v>
      </c>
      <c r="H16" s="14">
        <f t="shared" si="5"/>
        <v>6117</v>
      </c>
      <c r="I16" s="14">
        <f t="shared" si="5"/>
        <v>7922</v>
      </c>
      <c r="J16" s="14">
        <f t="shared" si="5"/>
        <v>5395</v>
      </c>
      <c r="K16" s="14">
        <f t="shared" si="5"/>
        <v>8036</v>
      </c>
      <c r="L16" s="14">
        <f t="shared" si="5"/>
        <v>2114</v>
      </c>
      <c r="M16" s="14">
        <f t="shared" si="5"/>
        <v>1097</v>
      </c>
      <c r="N16" s="12">
        <f t="shared" si="2"/>
        <v>61329</v>
      </c>
    </row>
    <row r="17" spans="1:25" ht="18.75" customHeight="1">
      <c r="A17" s="15" t="s">
        <v>16</v>
      </c>
      <c r="B17" s="14">
        <v>5973</v>
      </c>
      <c r="C17" s="14">
        <v>3696</v>
      </c>
      <c r="D17" s="14">
        <v>4543</v>
      </c>
      <c r="E17" s="14">
        <v>491</v>
      </c>
      <c r="F17" s="14">
        <v>3962</v>
      </c>
      <c r="G17" s="14">
        <v>5676</v>
      </c>
      <c r="H17" s="14">
        <v>4881</v>
      </c>
      <c r="I17" s="14">
        <v>6389</v>
      </c>
      <c r="J17" s="14">
        <v>4090</v>
      </c>
      <c r="K17" s="14">
        <v>6157</v>
      </c>
      <c r="L17" s="14">
        <v>1575</v>
      </c>
      <c r="M17" s="14">
        <v>748</v>
      </c>
      <c r="N17" s="12">
        <f t="shared" si="2"/>
        <v>48181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1579</v>
      </c>
      <c r="C18" s="14">
        <v>892</v>
      </c>
      <c r="D18" s="14">
        <v>1355</v>
      </c>
      <c r="E18" s="14">
        <v>124</v>
      </c>
      <c r="F18" s="14">
        <v>899</v>
      </c>
      <c r="G18" s="14">
        <v>1421</v>
      </c>
      <c r="H18" s="14">
        <v>1226</v>
      </c>
      <c r="I18" s="14">
        <v>1528</v>
      </c>
      <c r="J18" s="14">
        <v>1300</v>
      </c>
      <c r="K18" s="14">
        <v>1875</v>
      </c>
      <c r="L18" s="14">
        <v>539</v>
      </c>
      <c r="M18" s="14">
        <v>348</v>
      </c>
      <c r="N18" s="12">
        <f t="shared" si="2"/>
        <v>13086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</v>
      </c>
      <c r="C19" s="14">
        <v>5</v>
      </c>
      <c r="D19" s="14">
        <v>9</v>
      </c>
      <c r="E19" s="14">
        <v>0</v>
      </c>
      <c r="F19" s="14">
        <v>9</v>
      </c>
      <c r="G19" s="14">
        <v>8</v>
      </c>
      <c r="H19" s="14">
        <v>10</v>
      </c>
      <c r="I19" s="14">
        <v>5</v>
      </c>
      <c r="J19" s="14">
        <v>5</v>
      </c>
      <c r="K19" s="14">
        <v>4</v>
      </c>
      <c r="L19" s="14">
        <v>0</v>
      </c>
      <c r="M19" s="14">
        <v>1</v>
      </c>
      <c r="N19" s="12">
        <f t="shared" si="2"/>
        <v>62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44078</v>
      </c>
      <c r="C20" s="18">
        <f>C21+C22+C23</f>
        <v>23976</v>
      </c>
      <c r="D20" s="18">
        <f>D21+D22+D23</f>
        <v>31210</v>
      </c>
      <c r="E20" s="18">
        <f>E21+E22+E23</f>
        <v>3858</v>
      </c>
      <c r="F20" s="18">
        <f aca="true" t="shared" si="6" ref="F20:M20">F21+F22+F23</f>
        <v>25228</v>
      </c>
      <c r="G20" s="18">
        <f t="shared" si="6"/>
        <v>36144</v>
      </c>
      <c r="H20" s="18">
        <f t="shared" si="6"/>
        <v>34699</v>
      </c>
      <c r="I20" s="18">
        <f t="shared" si="6"/>
        <v>45084</v>
      </c>
      <c r="J20" s="18">
        <f t="shared" si="6"/>
        <v>25285</v>
      </c>
      <c r="K20" s="18">
        <f t="shared" si="6"/>
        <v>45320</v>
      </c>
      <c r="L20" s="18">
        <f t="shared" si="6"/>
        <v>12719</v>
      </c>
      <c r="M20" s="18">
        <f t="shared" si="6"/>
        <v>6783</v>
      </c>
      <c r="N20" s="12">
        <f aca="true" t="shared" si="7" ref="N20:N26">SUM(B20:M20)</f>
        <v>334384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23274</v>
      </c>
      <c r="C21" s="14">
        <v>13934</v>
      </c>
      <c r="D21" s="14">
        <v>16233</v>
      </c>
      <c r="E21" s="14">
        <v>2063</v>
      </c>
      <c r="F21" s="14">
        <v>13716</v>
      </c>
      <c r="G21" s="14">
        <v>19354</v>
      </c>
      <c r="H21" s="14">
        <v>19961</v>
      </c>
      <c r="I21" s="14">
        <v>24647</v>
      </c>
      <c r="J21" s="14">
        <v>13400</v>
      </c>
      <c r="K21" s="14">
        <v>22520</v>
      </c>
      <c r="L21" s="14">
        <v>6487</v>
      </c>
      <c r="M21" s="14">
        <v>3324</v>
      </c>
      <c r="N21" s="12">
        <f t="shared" si="7"/>
        <v>178913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20307</v>
      </c>
      <c r="C22" s="14">
        <v>9694</v>
      </c>
      <c r="D22" s="14">
        <v>14670</v>
      </c>
      <c r="E22" s="14">
        <v>1754</v>
      </c>
      <c r="F22" s="14">
        <v>11236</v>
      </c>
      <c r="G22" s="14">
        <v>16216</v>
      </c>
      <c r="H22" s="14">
        <v>14336</v>
      </c>
      <c r="I22" s="14">
        <v>20059</v>
      </c>
      <c r="J22" s="14">
        <v>11575</v>
      </c>
      <c r="K22" s="14">
        <v>22355</v>
      </c>
      <c r="L22" s="14">
        <v>6074</v>
      </c>
      <c r="M22" s="14">
        <v>3383</v>
      </c>
      <c r="N22" s="12">
        <f t="shared" si="7"/>
        <v>151659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497</v>
      </c>
      <c r="C23" s="14">
        <v>348</v>
      </c>
      <c r="D23" s="14">
        <v>307</v>
      </c>
      <c r="E23" s="14">
        <v>41</v>
      </c>
      <c r="F23" s="14">
        <v>276</v>
      </c>
      <c r="G23" s="14">
        <v>574</v>
      </c>
      <c r="H23" s="14">
        <v>402</v>
      </c>
      <c r="I23" s="14">
        <v>378</v>
      </c>
      <c r="J23" s="14">
        <v>310</v>
      </c>
      <c r="K23" s="14">
        <v>445</v>
      </c>
      <c r="L23" s="14">
        <v>158</v>
      </c>
      <c r="M23" s="14">
        <v>76</v>
      </c>
      <c r="N23" s="12">
        <f t="shared" si="7"/>
        <v>3812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62132</v>
      </c>
      <c r="C24" s="14">
        <f>C25+C26</f>
        <v>38530</v>
      </c>
      <c r="D24" s="14">
        <f>D25+D26</f>
        <v>47487</v>
      </c>
      <c r="E24" s="14">
        <f>E25+E26</f>
        <v>6254</v>
      </c>
      <c r="F24" s="14">
        <f aca="true" t="shared" si="8" ref="F24:M24">F25+F26</f>
        <v>42614</v>
      </c>
      <c r="G24" s="14">
        <f t="shared" si="8"/>
        <v>61769</v>
      </c>
      <c r="H24" s="14">
        <f t="shared" si="8"/>
        <v>51024</v>
      </c>
      <c r="I24" s="14">
        <f t="shared" si="8"/>
        <v>52144</v>
      </c>
      <c r="J24" s="14">
        <f t="shared" si="8"/>
        <v>36564</v>
      </c>
      <c r="K24" s="14">
        <f t="shared" si="8"/>
        <v>42359</v>
      </c>
      <c r="L24" s="14">
        <f t="shared" si="8"/>
        <v>11535</v>
      </c>
      <c r="M24" s="14">
        <f t="shared" si="8"/>
        <v>5596</v>
      </c>
      <c r="N24" s="12">
        <f t="shared" si="7"/>
        <v>458008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28075</v>
      </c>
      <c r="C25" s="14">
        <v>20586</v>
      </c>
      <c r="D25" s="14">
        <v>24642</v>
      </c>
      <c r="E25" s="14">
        <v>3475</v>
      </c>
      <c r="F25" s="14">
        <v>22403</v>
      </c>
      <c r="G25" s="14">
        <v>33888</v>
      </c>
      <c r="H25" s="14">
        <v>29025</v>
      </c>
      <c r="I25" s="14">
        <v>23990</v>
      </c>
      <c r="J25" s="14">
        <v>20130</v>
      </c>
      <c r="K25" s="14">
        <v>20541</v>
      </c>
      <c r="L25" s="14">
        <v>5671</v>
      </c>
      <c r="M25" s="14">
        <v>2547</v>
      </c>
      <c r="N25" s="12">
        <f t="shared" si="7"/>
        <v>234973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34057</v>
      </c>
      <c r="C26" s="14">
        <v>17944</v>
      </c>
      <c r="D26" s="14">
        <v>22845</v>
      </c>
      <c r="E26" s="14">
        <v>2779</v>
      </c>
      <c r="F26" s="14">
        <v>20211</v>
      </c>
      <c r="G26" s="14">
        <v>27881</v>
      </c>
      <c r="H26" s="14">
        <v>21999</v>
      </c>
      <c r="I26" s="14">
        <v>28154</v>
      </c>
      <c r="J26" s="14">
        <v>16434</v>
      </c>
      <c r="K26" s="14">
        <v>21818</v>
      </c>
      <c r="L26" s="14">
        <v>5864</v>
      </c>
      <c r="M26" s="14">
        <v>3049</v>
      </c>
      <c r="N26" s="12">
        <f t="shared" si="7"/>
        <v>223035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381377.03052860004</v>
      </c>
      <c r="C36" s="61">
        <f aca="true" t="shared" si="11" ref="C36:M36">C37+C38+C39+C40</f>
        <v>230505.774655</v>
      </c>
      <c r="D36" s="61">
        <f t="shared" si="11"/>
        <v>288940.83589745004</v>
      </c>
      <c r="E36" s="61">
        <f t="shared" si="11"/>
        <v>45160.97622719999</v>
      </c>
      <c r="F36" s="61">
        <f t="shared" si="11"/>
        <v>262584.67286145006</v>
      </c>
      <c r="G36" s="61">
        <f t="shared" si="11"/>
        <v>309799.8388</v>
      </c>
      <c r="H36" s="61">
        <f t="shared" si="11"/>
        <v>316484.68799999997</v>
      </c>
      <c r="I36" s="61">
        <f t="shared" si="11"/>
        <v>344120.5250342</v>
      </c>
      <c r="J36" s="61">
        <f t="shared" si="11"/>
        <v>254755.84209720002</v>
      </c>
      <c r="K36" s="61">
        <f t="shared" si="11"/>
        <v>333629.13874592</v>
      </c>
      <c r="L36" s="61">
        <f t="shared" si="11"/>
        <v>122428.28947646</v>
      </c>
      <c r="M36" s="61">
        <f t="shared" si="11"/>
        <v>64723.16150912</v>
      </c>
      <c r="N36" s="61">
        <f>N37+N38+N39+N40</f>
        <v>2954510.7738326006</v>
      </c>
    </row>
    <row r="37" spans="1:14" ht="18.75" customHeight="1">
      <c r="A37" s="58" t="s">
        <v>55</v>
      </c>
      <c r="B37" s="55">
        <f aca="true" t="shared" si="12" ref="B37:M37">B29*B7</f>
        <v>379277.772</v>
      </c>
      <c r="C37" s="55">
        <f t="shared" si="12"/>
        <v>228798.28399999999</v>
      </c>
      <c r="D37" s="55">
        <f t="shared" si="12"/>
        <v>277571.8452</v>
      </c>
      <c r="E37" s="55">
        <f t="shared" si="12"/>
        <v>44625.930799999995</v>
      </c>
      <c r="F37" s="55">
        <f t="shared" si="12"/>
        <v>261207.01100000003</v>
      </c>
      <c r="G37" s="55">
        <f t="shared" si="12"/>
        <v>308072.62100000004</v>
      </c>
      <c r="H37" s="55">
        <f t="shared" si="12"/>
        <v>314482.68</v>
      </c>
      <c r="I37" s="55">
        <f t="shared" si="12"/>
        <v>342589.0924</v>
      </c>
      <c r="J37" s="55">
        <f t="shared" si="12"/>
        <v>253383.32760000002</v>
      </c>
      <c r="K37" s="55">
        <f t="shared" si="12"/>
        <v>332030.9498</v>
      </c>
      <c r="L37" s="55">
        <f t="shared" si="12"/>
        <v>121522.0358</v>
      </c>
      <c r="M37" s="55">
        <f t="shared" si="12"/>
        <v>64199.6186</v>
      </c>
      <c r="N37" s="57">
        <f>SUM(B37:M37)</f>
        <v>2927761.1682</v>
      </c>
    </row>
    <row r="38" spans="1:14" ht="18.75" customHeight="1">
      <c r="A38" s="58" t="s">
        <v>56</v>
      </c>
      <c r="B38" s="55">
        <f aca="true" t="shared" si="13" ref="B38:M38">B30*B7</f>
        <v>-1157.8214714</v>
      </c>
      <c r="C38" s="55">
        <f t="shared" si="13"/>
        <v>-685.0293449999999</v>
      </c>
      <c r="D38" s="55">
        <f t="shared" si="13"/>
        <v>-848.8593025499999</v>
      </c>
      <c r="E38" s="55">
        <f t="shared" si="13"/>
        <v>-111.2345728</v>
      </c>
      <c r="F38" s="55">
        <f t="shared" si="13"/>
        <v>-783.73813855</v>
      </c>
      <c r="G38" s="55">
        <f t="shared" si="13"/>
        <v>-934.9422000000001</v>
      </c>
      <c r="H38" s="55">
        <f t="shared" si="13"/>
        <v>-895.552</v>
      </c>
      <c r="I38" s="55">
        <f t="shared" si="13"/>
        <v>-1015.1673658</v>
      </c>
      <c r="J38" s="55">
        <f t="shared" si="13"/>
        <v>-746.0855028</v>
      </c>
      <c r="K38" s="55">
        <f t="shared" si="13"/>
        <v>-1004.05105408</v>
      </c>
      <c r="L38" s="55">
        <f t="shared" si="13"/>
        <v>-364.90632353999996</v>
      </c>
      <c r="M38" s="55">
        <f t="shared" si="13"/>
        <v>-195.49709088</v>
      </c>
      <c r="N38" s="25">
        <f>SUM(B38:M38)</f>
        <v>-8742.8843674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-44064.8</v>
      </c>
      <c r="C42" s="25">
        <f aca="true" t="shared" si="15" ref="C42:M42">+C43+C46+C54+C55</f>
        <v>-37418.6</v>
      </c>
      <c r="D42" s="25">
        <f t="shared" si="15"/>
        <v>-38501.6</v>
      </c>
      <c r="E42" s="25">
        <f t="shared" si="15"/>
        <v>-2981.4</v>
      </c>
      <c r="F42" s="25">
        <f t="shared" si="15"/>
        <v>-28393.6</v>
      </c>
      <c r="G42" s="25">
        <f t="shared" si="15"/>
        <v>-50046</v>
      </c>
      <c r="H42" s="25">
        <f t="shared" si="15"/>
        <v>-52525.8</v>
      </c>
      <c r="I42" s="25">
        <f t="shared" si="15"/>
        <v>-31353.8</v>
      </c>
      <c r="J42" s="25">
        <f t="shared" si="15"/>
        <v>-35841.6</v>
      </c>
      <c r="K42" s="25">
        <f t="shared" si="15"/>
        <v>-31019.4</v>
      </c>
      <c r="L42" s="25">
        <f t="shared" si="15"/>
        <v>-14272.8</v>
      </c>
      <c r="M42" s="25">
        <f t="shared" si="15"/>
        <v>-7744.4</v>
      </c>
      <c r="N42" s="25">
        <f>+N43+N46+N54+N55</f>
        <v>-374163.8</v>
      </c>
    </row>
    <row r="43" spans="1:14" ht="18.75" customHeight="1">
      <c r="A43" s="17" t="s">
        <v>60</v>
      </c>
      <c r="B43" s="26">
        <f>B44+B45</f>
        <v>-44064.8</v>
      </c>
      <c r="C43" s="26">
        <f>C44+C45</f>
        <v>-37418.6</v>
      </c>
      <c r="D43" s="26">
        <f>D44+D45</f>
        <v>-38501.6</v>
      </c>
      <c r="E43" s="26">
        <f>E44+E45</f>
        <v>-2481.4</v>
      </c>
      <c r="F43" s="26">
        <f aca="true" t="shared" si="16" ref="F43:M43">F44+F45</f>
        <v>-28393.6</v>
      </c>
      <c r="G43" s="26">
        <f t="shared" si="16"/>
        <v>-50046</v>
      </c>
      <c r="H43" s="26">
        <f t="shared" si="16"/>
        <v>-52025.8</v>
      </c>
      <c r="I43" s="26">
        <f t="shared" si="16"/>
        <v>-31353.8</v>
      </c>
      <c r="J43" s="26">
        <f t="shared" si="16"/>
        <v>-35841.6</v>
      </c>
      <c r="K43" s="26">
        <f t="shared" si="16"/>
        <v>-31019.4</v>
      </c>
      <c r="L43" s="26">
        <f t="shared" si="16"/>
        <v>-14272.8</v>
      </c>
      <c r="M43" s="26">
        <f t="shared" si="16"/>
        <v>-7744.4</v>
      </c>
      <c r="N43" s="25">
        <f aca="true" t="shared" si="17" ref="N43:N55">SUM(B43:M43)</f>
        <v>-373163.8</v>
      </c>
    </row>
    <row r="44" spans="1:25" ht="18.75" customHeight="1">
      <c r="A44" s="13" t="s">
        <v>61</v>
      </c>
      <c r="B44" s="20">
        <f>ROUND(-B9*$D$3,2)</f>
        <v>-44064.8</v>
      </c>
      <c r="C44" s="20">
        <f>ROUND(-C9*$D$3,2)</f>
        <v>-37418.6</v>
      </c>
      <c r="D44" s="20">
        <f>ROUND(-D9*$D$3,2)</f>
        <v>-38501.6</v>
      </c>
      <c r="E44" s="20">
        <f>ROUND(-E9*$D$3,2)</f>
        <v>-2481.4</v>
      </c>
      <c r="F44" s="20">
        <f aca="true" t="shared" si="18" ref="F44:M44">ROUND(-F9*$D$3,2)</f>
        <v>-28393.6</v>
      </c>
      <c r="G44" s="20">
        <f t="shared" si="18"/>
        <v>-50046</v>
      </c>
      <c r="H44" s="20">
        <f t="shared" si="18"/>
        <v>-52025.8</v>
      </c>
      <c r="I44" s="20">
        <f t="shared" si="18"/>
        <v>-31353.8</v>
      </c>
      <c r="J44" s="20">
        <f t="shared" si="18"/>
        <v>-35841.6</v>
      </c>
      <c r="K44" s="20">
        <f t="shared" si="18"/>
        <v>-31019.4</v>
      </c>
      <c r="L44" s="20">
        <f t="shared" si="18"/>
        <v>-14272.8</v>
      </c>
      <c r="M44" s="20">
        <f t="shared" si="18"/>
        <v>-7744.4</v>
      </c>
      <c r="N44" s="47">
        <f t="shared" si="17"/>
        <v>-373163.8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337312.23052860005</v>
      </c>
      <c r="C57" s="29">
        <f t="shared" si="21"/>
        <v>193087.17465499998</v>
      </c>
      <c r="D57" s="29">
        <f t="shared" si="21"/>
        <v>250439.23589745004</v>
      </c>
      <c r="E57" s="29">
        <f t="shared" si="21"/>
        <v>42179.57622719999</v>
      </c>
      <c r="F57" s="29">
        <f t="shared" si="21"/>
        <v>234191.07286145005</v>
      </c>
      <c r="G57" s="29">
        <f t="shared" si="21"/>
        <v>259753.83880000003</v>
      </c>
      <c r="H57" s="29">
        <f t="shared" si="21"/>
        <v>263958.888</v>
      </c>
      <c r="I57" s="29">
        <f t="shared" si="21"/>
        <v>312766.7250342</v>
      </c>
      <c r="J57" s="29">
        <f t="shared" si="21"/>
        <v>218914.2420972</v>
      </c>
      <c r="K57" s="29">
        <f t="shared" si="21"/>
        <v>302609.73874591995</v>
      </c>
      <c r="L57" s="29">
        <f t="shared" si="21"/>
        <v>108155.48947646</v>
      </c>
      <c r="M57" s="29">
        <f t="shared" si="21"/>
        <v>56978.76150912</v>
      </c>
      <c r="N57" s="29">
        <f>SUM(B57:M57)</f>
        <v>2580346.9738326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337312.24</v>
      </c>
      <c r="C60" s="36">
        <f aca="true" t="shared" si="22" ref="C60:M60">SUM(C61:C74)</f>
        <v>193087.16</v>
      </c>
      <c r="D60" s="36">
        <f t="shared" si="22"/>
        <v>250439.24</v>
      </c>
      <c r="E60" s="36">
        <f t="shared" si="22"/>
        <v>42179.58</v>
      </c>
      <c r="F60" s="36">
        <f t="shared" si="22"/>
        <v>234191.07</v>
      </c>
      <c r="G60" s="36">
        <f t="shared" si="22"/>
        <v>259753.84</v>
      </c>
      <c r="H60" s="36">
        <f t="shared" si="22"/>
        <v>263958.89</v>
      </c>
      <c r="I60" s="36">
        <f t="shared" si="22"/>
        <v>312766.72</v>
      </c>
      <c r="J60" s="36">
        <f t="shared" si="22"/>
        <v>218914.24</v>
      </c>
      <c r="K60" s="36">
        <f t="shared" si="22"/>
        <v>302609.74</v>
      </c>
      <c r="L60" s="36">
        <f t="shared" si="22"/>
        <v>108155.49</v>
      </c>
      <c r="M60" s="36">
        <f t="shared" si="22"/>
        <v>56978.76</v>
      </c>
      <c r="N60" s="29">
        <f>SUM(N61:N74)</f>
        <v>2580346.9700000007</v>
      </c>
    </row>
    <row r="61" spans="1:15" ht="18.75" customHeight="1">
      <c r="A61" s="17" t="s">
        <v>75</v>
      </c>
      <c r="B61" s="36">
        <v>64191.1</v>
      </c>
      <c r="C61" s="36">
        <v>57102.99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121294.09</v>
      </c>
      <c r="O61"/>
    </row>
    <row r="62" spans="1:15" ht="18.75" customHeight="1">
      <c r="A62" s="17" t="s">
        <v>76</v>
      </c>
      <c r="B62" s="36">
        <v>273121.14</v>
      </c>
      <c r="C62" s="36">
        <v>135984.17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409105.31000000006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250439.24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250439.24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42179.58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42179.58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234191.07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234191.07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259753.84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259753.84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213089.79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213089.79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50869.1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50869.1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312766.72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312766.72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218914.24</v>
      </c>
      <c r="K70" s="35">
        <v>0</v>
      </c>
      <c r="L70" s="35">
        <v>0</v>
      </c>
      <c r="M70" s="35">
        <v>0</v>
      </c>
      <c r="N70" s="29">
        <f t="shared" si="23"/>
        <v>218914.24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302609.74</v>
      </c>
      <c r="L71" s="35">
        <v>0</v>
      </c>
      <c r="M71" s="62"/>
      <c r="N71" s="26">
        <f t="shared" si="23"/>
        <v>302609.74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108155.49</v>
      </c>
      <c r="M72" s="35">
        <v>0</v>
      </c>
      <c r="N72" s="29">
        <f t="shared" si="23"/>
        <v>108155.49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56978.76</v>
      </c>
      <c r="N73" s="26">
        <f t="shared" si="23"/>
        <v>56978.76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2.2934900683722272</v>
      </c>
      <c r="C78" s="45">
        <v>2.247037749618523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1.9898170605494454</v>
      </c>
      <c r="C79" s="45">
        <v>1.8803032900512915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1.8233815578882506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2.550314898757623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2.1301760609841085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1.689921770436718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1.9867521368321668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1.947816528665428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1.9281809447814466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2.173610474874578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2.0768487615064553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2.472200021737006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2.4239068799760317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2017-05-25T19:48:52Z</dcterms:modified>
  <cp:category/>
  <cp:version/>
  <cp:contentType/>
  <cp:contentStatus/>
</cp:coreProperties>
</file>