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<sst xmlns="http://schemas.openxmlformats.org/spreadsheetml/2006/main" count="105" uniqueCount="103">
  <si>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</si>
  <si>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</si>
  <si>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</si>
  <si>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</si>
  <si>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</si>
  <si>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</si>
  <si>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</si>
  <si>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</si>
  <si>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</si>
  <si>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</si>
  <si>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</si>
  <si>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</si>
  <si>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</si>
  <si>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</si>
  <si>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</si>
  <si>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</si>
  <si>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</si>
  <si>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</si>
  <si>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</si>
  <si>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</si>
  <si>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</si>
  <si>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</si>
  <si>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</si>
  <si>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</si>
  <si>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</si>
  <si>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</si>
  <si>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</si>
  <si>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</si>
  <si>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</si>
  <si>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</si>
  <si>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</si>
  <si>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</si>
  <si>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</si>
  <si>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</si>
  <si>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</si>
  <si>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</si>
  <si>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</si>
  <si>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</si>
  <si>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</si>
  <si>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</si>
  <si>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</si>
  <si>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</si>
  <si>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</si>
  <si>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</si>
  <si>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</si>
  <si>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</si>
  <si>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</si>
  <si>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</si>
  <si>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</si>
  <si>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</si>
  <si>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</si>
  <si>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</si>
  <si>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</si>
  <si>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</si>
  <si>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</si>
  <si>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</si>
  <si>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</si>
  <si>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</si>
  <si>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</si>
  <si>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</si>
  <si>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</si>
  <si>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</si>
  <si>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</si>
  <si>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</si>
  <si>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</si>
  <si>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</si>
  <si>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</si>
  <si>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</si>
  <si>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</si>
  <si>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</si>
  <si>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</si>
  <si>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</si>
  <si>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</si>
  <si>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</si>
  <si>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</si>
  <si>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</si>
  <si>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</si>
  <si>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</si>
  <si>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</si>
  <si>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</si>
  <si>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</si>
  <si>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</si>
  <si>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</si>
  <si>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</si>
  <si>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</si>
  <si>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</si>
  <si>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</si>
  <si>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</si>
  <si>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</si>
  <si>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</si>
  <si>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</si>
  <si>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</si>
  <si>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</si>
  <si>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</si>
  <si>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</si>
  <si>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</si>
  <si>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</si>
  <si>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</si>
  <si>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</si>
  <si>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</si>
  <si>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</si>
  <si>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</si>
  <si>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20/05/17 - VENCIMENTO 26/05/17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</si>
</sst>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374497</v>
      </c>
      <c r="C7" s="10">
        <f>C8+C20+C24</f>
        <v>254778</v>
      </c>
      <c r="D7" s="10">
        <f>D8+D20+D24</f>
        <v>301461</v>
      </c>
      <c r="E7" s="10">
        <f>E8+E20+E24</f>
        <v>40156</v>
      </c>
      <c r="F7" s="10">
        <f aca="true" t="shared" si="0" ref="F7:M7">F8+F20+F24</f>
        <v>237667</v>
      </c>
      <c r="G7" s="10">
        <f t="shared" si="0"/>
        <v>371081</v>
      </c>
      <c r="H7" s="10">
        <f t="shared" si="0"/>
        <v>339621</v>
      </c>
      <c r="I7" s="10">
        <f t="shared" si="0"/>
        <v>319553</v>
      </c>
      <c r="J7" s="10">
        <f t="shared" si="0"/>
        <v>227352</v>
      </c>
      <c r="K7" s="10">
        <f t="shared" si="0"/>
        <v>299925</v>
      </c>
      <c r="L7" s="10">
        <f t="shared" si="0"/>
        <v>100889</v>
      </c>
      <c r="M7" s="10">
        <f t="shared" si="0"/>
        <v>57146</v>
      </c>
      <c r="N7" s="10">
        <f>+N8+N20+N24</f>
        <v>2924126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162145</v>
      </c>
      <c r="C8" s="12">
        <f>+C9+C12+C16</f>
        <v>118807</v>
      </c>
      <c r="D8" s="12">
        <f>+D9+D12+D16</f>
        <v>149622</v>
      </c>
      <c r="E8" s="12">
        <f>+E9+E12+E16</f>
        <v>18359</v>
      </c>
      <c r="F8" s="12">
        <f aca="true" t="shared" si="1" ref="F8:M8">+F9+F12+F16</f>
        <v>108800</v>
      </c>
      <c r="G8" s="12">
        <f t="shared" si="1"/>
        <v>174713</v>
      </c>
      <c r="H8" s="12">
        <f t="shared" si="1"/>
        <v>158394</v>
      </c>
      <c r="I8" s="12">
        <f t="shared" si="1"/>
        <v>149771</v>
      </c>
      <c r="J8" s="12">
        <f t="shared" si="1"/>
        <v>109246</v>
      </c>
      <c r="K8" s="12">
        <f t="shared" si="1"/>
        <v>139207</v>
      </c>
      <c r="L8" s="12">
        <f t="shared" si="1"/>
        <v>52341</v>
      </c>
      <c r="M8" s="12">
        <f t="shared" si="1"/>
        <v>31372</v>
      </c>
      <c r="N8" s="12">
        <f>SUM(B8:M8)</f>
        <v>1372777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18771</v>
      </c>
      <c r="C9" s="14">
        <v>18205</v>
      </c>
      <c r="D9" s="14">
        <v>15532</v>
      </c>
      <c r="E9" s="14">
        <v>1363</v>
      </c>
      <c r="F9" s="14">
        <v>11148</v>
      </c>
      <c r="G9" s="14">
        <v>21566</v>
      </c>
      <c r="H9" s="14">
        <v>24762</v>
      </c>
      <c r="I9" s="14">
        <v>12639</v>
      </c>
      <c r="J9" s="14">
        <v>15588</v>
      </c>
      <c r="K9" s="14">
        <v>13551</v>
      </c>
      <c r="L9" s="14">
        <v>7002</v>
      </c>
      <c r="M9" s="14">
        <v>4456</v>
      </c>
      <c r="N9" s="12">
        <f aca="true" t="shared" si="2" ref="N9:N19">SUM(B9:M9)</f>
        <v>164583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18771</v>
      </c>
      <c r="C10" s="14">
        <f>+C9-C11</f>
        <v>18205</v>
      </c>
      <c r="D10" s="14">
        <f>+D9-D11</f>
        <v>15532</v>
      </c>
      <c r="E10" s="14">
        <f>+E9-E11</f>
        <v>1363</v>
      </c>
      <c r="F10" s="14">
        <f aca="true" t="shared" si="3" ref="F10:M10">+F9-F11</f>
        <v>11148</v>
      </c>
      <c r="G10" s="14">
        <f t="shared" si="3"/>
        <v>21566</v>
      </c>
      <c r="H10" s="14">
        <f t="shared" si="3"/>
        <v>24762</v>
      </c>
      <c r="I10" s="14">
        <f t="shared" si="3"/>
        <v>12639</v>
      </c>
      <c r="J10" s="14">
        <f t="shared" si="3"/>
        <v>15588</v>
      </c>
      <c r="K10" s="14">
        <f t="shared" si="3"/>
        <v>13551</v>
      </c>
      <c r="L10" s="14">
        <f t="shared" si="3"/>
        <v>7002</v>
      </c>
      <c r="M10" s="14">
        <f t="shared" si="3"/>
        <v>4456</v>
      </c>
      <c r="N10" s="12">
        <f t="shared" si="2"/>
        <v>164583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129408</v>
      </c>
      <c r="C12" s="14">
        <f>C13+C14+C15</f>
        <v>91530</v>
      </c>
      <c r="D12" s="14">
        <f>D13+D14+D15</f>
        <v>122852</v>
      </c>
      <c r="E12" s="14">
        <f>E13+E14+E15</f>
        <v>15545</v>
      </c>
      <c r="F12" s="14">
        <f aca="true" t="shared" si="4" ref="F12:M12">F13+F14+F15</f>
        <v>88938</v>
      </c>
      <c r="G12" s="14">
        <f t="shared" si="4"/>
        <v>138648</v>
      </c>
      <c r="H12" s="14">
        <f t="shared" si="4"/>
        <v>121180</v>
      </c>
      <c r="I12" s="14">
        <f t="shared" si="4"/>
        <v>123664</v>
      </c>
      <c r="J12" s="14">
        <f t="shared" si="4"/>
        <v>84102</v>
      </c>
      <c r="K12" s="14">
        <f t="shared" si="4"/>
        <v>112157</v>
      </c>
      <c r="L12" s="14">
        <f t="shared" si="4"/>
        <v>41329</v>
      </c>
      <c r="M12" s="14">
        <f t="shared" si="4"/>
        <v>24796</v>
      </c>
      <c r="N12" s="12">
        <f t="shared" si="2"/>
        <v>1094149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63159</v>
      </c>
      <c r="C13" s="14">
        <v>46595</v>
      </c>
      <c r="D13" s="14">
        <v>59709</v>
      </c>
      <c r="E13" s="14">
        <v>7696</v>
      </c>
      <c r="F13" s="14">
        <v>43408</v>
      </c>
      <c r="G13" s="14">
        <v>68409</v>
      </c>
      <c r="H13" s="14">
        <v>62218</v>
      </c>
      <c r="I13" s="14">
        <v>61984</v>
      </c>
      <c r="J13" s="14">
        <v>40911</v>
      </c>
      <c r="K13" s="14">
        <v>52870</v>
      </c>
      <c r="L13" s="14">
        <v>19168</v>
      </c>
      <c r="M13" s="14">
        <v>11360</v>
      </c>
      <c r="N13" s="12">
        <f t="shared" si="2"/>
        <v>537487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63645</v>
      </c>
      <c r="C14" s="14">
        <v>42132</v>
      </c>
      <c r="D14" s="14">
        <v>61305</v>
      </c>
      <c r="E14" s="14">
        <v>7482</v>
      </c>
      <c r="F14" s="14">
        <v>43453</v>
      </c>
      <c r="G14" s="14">
        <v>65765</v>
      </c>
      <c r="H14" s="14">
        <v>56059</v>
      </c>
      <c r="I14" s="14">
        <v>59811</v>
      </c>
      <c r="J14" s="14">
        <v>41285</v>
      </c>
      <c r="K14" s="14">
        <v>57325</v>
      </c>
      <c r="L14" s="14">
        <v>21322</v>
      </c>
      <c r="M14" s="14">
        <v>13024</v>
      </c>
      <c r="N14" s="12">
        <f t="shared" si="2"/>
        <v>532608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2604</v>
      </c>
      <c r="C15" s="14">
        <v>2803</v>
      </c>
      <c r="D15" s="14">
        <v>1838</v>
      </c>
      <c r="E15" s="14">
        <v>367</v>
      </c>
      <c r="F15" s="14">
        <v>2077</v>
      </c>
      <c r="G15" s="14">
        <v>4474</v>
      </c>
      <c r="H15" s="14">
        <v>2903</v>
      </c>
      <c r="I15" s="14">
        <v>1869</v>
      </c>
      <c r="J15" s="14">
        <v>1906</v>
      </c>
      <c r="K15" s="14">
        <v>1962</v>
      </c>
      <c r="L15" s="14">
        <v>839</v>
      </c>
      <c r="M15" s="14">
        <v>412</v>
      </c>
      <c r="N15" s="12">
        <f t="shared" si="2"/>
        <v>24054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13966</v>
      </c>
      <c r="C16" s="14">
        <f>C17+C18+C19</f>
        <v>9072</v>
      </c>
      <c r="D16" s="14">
        <f>D17+D18+D19</f>
        <v>11238</v>
      </c>
      <c r="E16" s="14">
        <f>E17+E18+E19</f>
        <v>1451</v>
      </c>
      <c r="F16" s="14">
        <f aca="true" t="shared" si="5" ref="F16:M16">F17+F18+F19</f>
        <v>8714</v>
      </c>
      <c r="G16" s="14">
        <f t="shared" si="5"/>
        <v>14499</v>
      </c>
      <c r="H16" s="14">
        <f t="shared" si="5"/>
        <v>12452</v>
      </c>
      <c r="I16" s="14">
        <f t="shared" si="5"/>
        <v>13468</v>
      </c>
      <c r="J16" s="14">
        <f t="shared" si="5"/>
        <v>9556</v>
      </c>
      <c r="K16" s="14">
        <f t="shared" si="5"/>
        <v>13499</v>
      </c>
      <c r="L16" s="14">
        <f t="shared" si="5"/>
        <v>4010</v>
      </c>
      <c r="M16" s="14">
        <f t="shared" si="5"/>
        <v>2120</v>
      </c>
      <c r="N16" s="12">
        <f t="shared" si="2"/>
        <v>114045</v>
      </c>
    </row>
    <row r="17" spans="1:25" ht="18.75" customHeight="1">
      <c r="A17" s="15" t="s">
        <v>16</v>
      </c>
      <c r="B17" s="14">
        <v>10959</v>
      </c>
      <c r="C17" s="14">
        <v>7407</v>
      </c>
      <c r="D17" s="14">
        <v>8439</v>
      </c>
      <c r="E17" s="14">
        <v>1109</v>
      </c>
      <c r="F17" s="14">
        <v>6836</v>
      </c>
      <c r="G17" s="14">
        <v>11697</v>
      </c>
      <c r="H17" s="14">
        <v>9818</v>
      </c>
      <c r="I17" s="14">
        <v>10841</v>
      </c>
      <c r="J17" s="14">
        <v>7159</v>
      </c>
      <c r="K17" s="14">
        <v>10397</v>
      </c>
      <c r="L17" s="14">
        <v>3020</v>
      </c>
      <c r="M17" s="14">
        <v>1524</v>
      </c>
      <c r="N17" s="12">
        <f t="shared" si="2"/>
        <v>89206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2987</v>
      </c>
      <c r="C18" s="14">
        <v>1648</v>
      </c>
      <c r="D18" s="14">
        <v>2785</v>
      </c>
      <c r="E18" s="14">
        <v>338</v>
      </c>
      <c r="F18" s="14">
        <v>1858</v>
      </c>
      <c r="G18" s="14">
        <v>2776</v>
      </c>
      <c r="H18" s="14">
        <v>2619</v>
      </c>
      <c r="I18" s="14">
        <v>2615</v>
      </c>
      <c r="J18" s="14">
        <v>2382</v>
      </c>
      <c r="K18" s="14">
        <v>3091</v>
      </c>
      <c r="L18" s="14">
        <v>988</v>
      </c>
      <c r="M18" s="14">
        <v>593</v>
      </c>
      <c r="N18" s="12">
        <f t="shared" si="2"/>
        <v>24680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20</v>
      </c>
      <c r="C19" s="14">
        <v>17</v>
      </c>
      <c r="D19" s="14">
        <v>14</v>
      </c>
      <c r="E19" s="14">
        <v>4</v>
      </c>
      <c r="F19" s="14">
        <v>20</v>
      </c>
      <c r="G19" s="14">
        <v>26</v>
      </c>
      <c r="H19" s="14">
        <v>15</v>
      </c>
      <c r="I19" s="14">
        <v>12</v>
      </c>
      <c r="J19" s="14">
        <v>15</v>
      </c>
      <c r="K19" s="14">
        <v>11</v>
      </c>
      <c r="L19" s="14">
        <v>2</v>
      </c>
      <c r="M19" s="14">
        <v>3</v>
      </c>
      <c r="N19" s="12">
        <f t="shared" si="2"/>
        <v>159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90467</v>
      </c>
      <c r="C20" s="18">
        <f>C21+C22+C23</f>
        <v>53362</v>
      </c>
      <c r="D20" s="18">
        <f>D21+D22+D23</f>
        <v>61267</v>
      </c>
      <c r="E20" s="18">
        <f>E21+E22+E23</f>
        <v>8163</v>
      </c>
      <c r="F20" s="18">
        <f aca="true" t="shared" si="6" ref="F20:M20">F21+F22+F23</f>
        <v>48515</v>
      </c>
      <c r="G20" s="18">
        <f t="shared" si="6"/>
        <v>74917</v>
      </c>
      <c r="H20" s="18">
        <f t="shared" si="6"/>
        <v>76087</v>
      </c>
      <c r="I20" s="18">
        <f t="shared" si="6"/>
        <v>77059</v>
      </c>
      <c r="J20" s="18">
        <f t="shared" si="6"/>
        <v>48739</v>
      </c>
      <c r="K20" s="18">
        <f t="shared" si="6"/>
        <v>81433</v>
      </c>
      <c r="L20" s="18">
        <f t="shared" si="6"/>
        <v>25617</v>
      </c>
      <c r="M20" s="18">
        <f t="shared" si="6"/>
        <v>13749</v>
      </c>
      <c r="N20" s="12">
        <f aca="true" t="shared" si="7" ref="N20:N26">SUM(B20:M20)</f>
        <v>659375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47078</v>
      </c>
      <c r="C21" s="14">
        <v>30064</v>
      </c>
      <c r="D21" s="14">
        <v>31661</v>
      </c>
      <c r="E21" s="14">
        <v>4365</v>
      </c>
      <c r="F21" s="14">
        <v>25414</v>
      </c>
      <c r="G21" s="14">
        <v>39318</v>
      </c>
      <c r="H21" s="14">
        <v>42798</v>
      </c>
      <c r="I21" s="14">
        <v>41255</v>
      </c>
      <c r="J21" s="14">
        <v>25639</v>
      </c>
      <c r="K21" s="14">
        <v>40913</v>
      </c>
      <c r="L21" s="14">
        <v>12935</v>
      </c>
      <c r="M21" s="14">
        <v>6905</v>
      </c>
      <c r="N21" s="12">
        <f t="shared" si="7"/>
        <v>348345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42094</v>
      </c>
      <c r="C22" s="14">
        <v>22262</v>
      </c>
      <c r="D22" s="14">
        <v>28914</v>
      </c>
      <c r="E22" s="14">
        <v>3668</v>
      </c>
      <c r="F22" s="14">
        <v>22334</v>
      </c>
      <c r="G22" s="14">
        <v>34109</v>
      </c>
      <c r="H22" s="14">
        <v>32205</v>
      </c>
      <c r="I22" s="14">
        <v>34893</v>
      </c>
      <c r="J22" s="14">
        <v>22371</v>
      </c>
      <c r="K22" s="14">
        <v>39493</v>
      </c>
      <c r="L22" s="14">
        <v>12301</v>
      </c>
      <c r="M22" s="14">
        <v>6651</v>
      </c>
      <c r="N22" s="12">
        <f t="shared" si="7"/>
        <v>301295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1295</v>
      </c>
      <c r="C23" s="14">
        <v>1036</v>
      </c>
      <c r="D23" s="14">
        <v>692</v>
      </c>
      <c r="E23" s="14">
        <v>130</v>
      </c>
      <c r="F23" s="14">
        <v>767</v>
      </c>
      <c r="G23" s="14">
        <v>1490</v>
      </c>
      <c r="H23" s="14">
        <v>1084</v>
      </c>
      <c r="I23" s="14">
        <v>911</v>
      </c>
      <c r="J23" s="14">
        <v>729</v>
      </c>
      <c r="K23" s="14">
        <v>1027</v>
      </c>
      <c r="L23" s="14">
        <v>381</v>
      </c>
      <c r="M23" s="14">
        <v>193</v>
      </c>
      <c r="N23" s="12">
        <f t="shared" si="7"/>
        <v>9735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121885</v>
      </c>
      <c r="C24" s="14">
        <f>C25+C26</f>
        <v>82609</v>
      </c>
      <c r="D24" s="14">
        <f>D25+D26</f>
        <v>90572</v>
      </c>
      <c r="E24" s="14">
        <f>E25+E26</f>
        <v>13634</v>
      </c>
      <c r="F24" s="14">
        <f aca="true" t="shared" si="8" ref="F24:M24">F25+F26</f>
        <v>80352</v>
      </c>
      <c r="G24" s="14">
        <f t="shared" si="8"/>
        <v>121451</v>
      </c>
      <c r="H24" s="14">
        <f t="shared" si="8"/>
        <v>105140</v>
      </c>
      <c r="I24" s="14">
        <f t="shared" si="8"/>
        <v>92723</v>
      </c>
      <c r="J24" s="14">
        <f t="shared" si="8"/>
        <v>69367</v>
      </c>
      <c r="K24" s="14">
        <f t="shared" si="8"/>
        <v>79285</v>
      </c>
      <c r="L24" s="14">
        <f t="shared" si="8"/>
        <v>22931</v>
      </c>
      <c r="M24" s="14">
        <f t="shared" si="8"/>
        <v>12025</v>
      </c>
      <c r="N24" s="12">
        <f t="shared" si="7"/>
        <v>891974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51781</v>
      </c>
      <c r="C25" s="14">
        <v>41150</v>
      </c>
      <c r="D25" s="14">
        <v>44071</v>
      </c>
      <c r="E25" s="14">
        <v>6964</v>
      </c>
      <c r="F25" s="14">
        <v>38595</v>
      </c>
      <c r="G25" s="14">
        <v>62004</v>
      </c>
      <c r="H25" s="14">
        <v>55710</v>
      </c>
      <c r="I25" s="14">
        <v>40635</v>
      </c>
      <c r="J25" s="14">
        <v>34809</v>
      </c>
      <c r="K25" s="14">
        <v>35652</v>
      </c>
      <c r="L25" s="14">
        <v>10792</v>
      </c>
      <c r="M25" s="14">
        <v>4968</v>
      </c>
      <c r="N25" s="12">
        <f t="shared" si="7"/>
        <v>427131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70104</v>
      </c>
      <c r="C26" s="14">
        <v>41459</v>
      </c>
      <c r="D26" s="14">
        <v>46501</v>
      </c>
      <c r="E26" s="14">
        <v>6670</v>
      </c>
      <c r="F26" s="14">
        <v>41757</v>
      </c>
      <c r="G26" s="14">
        <v>59447</v>
      </c>
      <c r="H26" s="14">
        <v>49430</v>
      </c>
      <c r="I26" s="14">
        <v>52088</v>
      </c>
      <c r="J26" s="14">
        <v>34558</v>
      </c>
      <c r="K26" s="14">
        <v>43633</v>
      </c>
      <c r="L26" s="14">
        <v>12139</v>
      </c>
      <c r="M26" s="14">
        <v>7057</v>
      </c>
      <c r="N26" s="12">
        <f t="shared" si="7"/>
        <v>464843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760866.5557536199</v>
      </c>
      <c r="C36" s="61">
        <f aca="true" t="shared" si="11" ref="C36:M36">C37+C38+C39+C40</f>
        <v>500363.891729</v>
      </c>
      <c r="D36" s="61">
        <f t="shared" si="11"/>
        <v>557636.17932305</v>
      </c>
      <c r="E36" s="61">
        <f t="shared" si="11"/>
        <v>101591.1716704</v>
      </c>
      <c r="F36" s="61">
        <f t="shared" si="11"/>
        <v>504266.6980973501</v>
      </c>
      <c r="G36" s="61">
        <f t="shared" si="11"/>
        <v>624371.2674000001</v>
      </c>
      <c r="H36" s="61">
        <f t="shared" si="11"/>
        <v>668860.3789</v>
      </c>
      <c r="I36" s="61">
        <f t="shared" si="11"/>
        <v>614142.8574253999</v>
      </c>
      <c r="J36" s="61">
        <f t="shared" si="11"/>
        <v>492183.6341736</v>
      </c>
      <c r="K36" s="61">
        <f t="shared" si="11"/>
        <v>620642.619268</v>
      </c>
      <c r="L36" s="61">
        <f t="shared" si="11"/>
        <v>248099.26944127</v>
      </c>
      <c r="M36" s="61">
        <f t="shared" si="11"/>
        <v>137696.77678976</v>
      </c>
      <c r="N36" s="61">
        <f>N37+N38+N39+N40</f>
        <v>5830721.29997145</v>
      </c>
    </row>
    <row r="37" spans="1:14" ht="18.75" customHeight="1">
      <c r="A37" s="58" t="s">
        <v>55</v>
      </c>
      <c r="B37" s="55">
        <f aca="true" t="shared" si="12" ref="B37:M37">B29*B7</f>
        <v>759929.3123999999</v>
      </c>
      <c r="C37" s="55">
        <f t="shared" si="12"/>
        <v>499466.7912</v>
      </c>
      <c r="D37" s="55">
        <f t="shared" si="12"/>
        <v>547091.4228</v>
      </c>
      <c r="E37" s="55">
        <f t="shared" si="12"/>
        <v>101197.1356</v>
      </c>
      <c r="F37" s="55">
        <f t="shared" si="12"/>
        <v>503616.3730000001</v>
      </c>
      <c r="G37" s="55">
        <f t="shared" si="12"/>
        <v>623601.6205000001</v>
      </c>
      <c r="H37" s="55">
        <f t="shared" si="12"/>
        <v>667864.6965</v>
      </c>
      <c r="I37" s="55">
        <f t="shared" si="12"/>
        <v>613413.9388</v>
      </c>
      <c r="J37" s="55">
        <f t="shared" si="12"/>
        <v>491512.28880000004</v>
      </c>
      <c r="K37" s="55">
        <f t="shared" si="12"/>
        <v>619914.9825</v>
      </c>
      <c r="L37" s="55">
        <f t="shared" si="12"/>
        <v>247571.5171</v>
      </c>
      <c r="M37" s="55">
        <f t="shared" si="12"/>
        <v>137396.12780000002</v>
      </c>
      <c r="N37" s="57">
        <f>SUM(B37:M37)</f>
        <v>5812576.2069999995</v>
      </c>
    </row>
    <row r="38" spans="1:14" ht="18.75" customHeight="1">
      <c r="A38" s="58" t="s">
        <v>56</v>
      </c>
      <c r="B38" s="55">
        <f aca="true" t="shared" si="13" ref="B38:M38">B30*B7</f>
        <v>-2319.83664638</v>
      </c>
      <c r="C38" s="55">
        <f t="shared" si="13"/>
        <v>-1495.419471</v>
      </c>
      <c r="D38" s="55">
        <f t="shared" si="13"/>
        <v>-1673.09347695</v>
      </c>
      <c r="E38" s="55">
        <f t="shared" si="13"/>
        <v>-252.2439296</v>
      </c>
      <c r="F38" s="55">
        <f t="shared" si="13"/>
        <v>-1511.07490265</v>
      </c>
      <c r="G38" s="55">
        <f t="shared" si="13"/>
        <v>-1892.5131000000001</v>
      </c>
      <c r="H38" s="55">
        <f t="shared" si="13"/>
        <v>-1901.8776</v>
      </c>
      <c r="I38" s="55">
        <f t="shared" si="13"/>
        <v>-1817.6813746</v>
      </c>
      <c r="J38" s="55">
        <f t="shared" si="13"/>
        <v>-1447.2546264</v>
      </c>
      <c r="K38" s="55">
        <f t="shared" si="13"/>
        <v>-1874.603232</v>
      </c>
      <c r="L38" s="55">
        <f t="shared" si="13"/>
        <v>-743.40765873</v>
      </c>
      <c r="M38" s="55">
        <f t="shared" si="13"/>
        <v>-418.39101024</v>
      </c>
      <c r="N38" s="25">
        <f>SUM(B38:M38)</f>
        <v>-17347.39702855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10056.45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10056.45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-71329.8</v>
      </c>
      <c r="C42" s="25">
        <f aca="true" t="shared" si="15" ref="C42:M42">+C43+C46+C54+C55</f>
        <v>-69179</v>
      </c>
      <c r="D42" s="25">
        <f t="shared" si="15"/>
        <v>-59021.6</v>
      </c>
      <c r="E42" s="25">
        <f t="shared" si="15"/>
        <v>-5679.4</v>
      </c>
      <c r="F42" s="25">
        <f t="shared" si="15"/>
        <v>-42362.4</v>
      </c>
      <c r="G42" s="25">
        <f t="shared" si="15"/>
        <v>-81950.8</v>
      </c>
      <c r="H42" s="25">
        <f t="shared" si="15"/>
        <v>-94595.6</v>
      </c>
      <c r="I42" s="25">
        <f t="shared" si="15"/>
        <v>-48028.2</v>
      </c>
      <c r="J42" s="25">
        <f t="shared" si="15"/>
        <v>-59234.4</v>
      </c>
      <c r="K42" s="25">
        <f t="shared" si="15"/>
        <v>-51493.8</v>
      </c>
      <c r="L42" s="25">
        <f t="shared" si="15"/>
        <v>-26607.6</v>
      </c>
      <c r="M42" s="25">
        <f t="shared" si="15"/>
        <v>-16932.8</v>
      </c>
      <c r="N42" s="25">
        <f>+N43+N46+N54+N55</f>
        <v>-626415.4</v>
      </c>
    </row>
    <row r="43" spans="1:14" ht="18.75" customHeight="1">
      <c r="A43" s="17" t="s">
        <v>60</v>
      </c>
      <c r="B43" s="26">
        <f>B44+B45</f>
        <v>-71329.8</v>
      </c>
      <c r="C43" s="26">
        <f>C44+C45</f>
        <v>-69179</v>
      </c>
      <c r="D43" s="26">
        <f>D44+D45</f>
        <v>-59021.6</v>
      </c>
      <c r="E43" s="26">
        <f>E44+E45</f>
        <v>-5179.4</v>
      </c>
      <c r="F43" s="26">
        <f aca="true" t="shared" si="16" ref="F43:M43">F44+F45</f>
        <v>-42362.4</v>
      </c>
      <c r="G43" s="26">
        <f t="shared" si="16"/>
        <v>-81950.8</v>
      </c>
      <c r="H43" s="26">
        <f t="shared" si="16"/>
        <v>-94095.6</v>
      </c>
      <c r="I43" s="26">
        <f t="shared" si="16"/>
        <v>-48028.2</v>
      </c>
      <c r="J43" s="26">
        <f t="shared" si="16"/>
        <v>-59234.4</v>
      </c>
      <c r="K43" s="26">
        <f t="shared" si="16"/>
        <v>-51493.8</v>
      </c>
      <c r="L43" s="26">
        <f t="shared" si="16"/>
        <v>-26607.6</v>
      </c>
      <c r="M43" s="26">
        <f t="shared" si="16"/>
        <v>-16932.8</v>
      </c>
      <c r="N43" s="25">
        <f aca="true" t="shared" si="17" ref="N43:N55">SUM(B43:M43)</f>
        <v>-625415.4</v>
      </c>
    </row>
    <row r="44" spans="1:25" ht="18.75" customHeight="1">
      <c r="A44" s="13" t="s">
        <v>61</v>
      </c>
      <c r="B44" s="20">
        <f>ROUND(-B9*$D$3,2)</f>
        <v>-71329.8</v>
      </c>
      <c r="C44" s="20">
        <f>ROUND(-C9*$D$3,2)</f>
        <v>-69179</v>
      </c>
      <c r="D44" s="20">
        <f>ROUND(-D9*$D$3,2)</f>
        <v>-59021.6</v>
      </c>
      <c r="E44" s="20">
        <f>ROUND(-E9*$D$3,2)</f>
        <v>-5179.4</v>
      </c>
      <c r="F44" s="20">
        <f aca="true" t="shared" si="18" ref="F44:M44">ROUND(-F9*$D$3,2)</f>
        <v>-42362.4</v>
      </c>
      <c r="G44" s="20">
        <f t="shared" si="18"/>
        <v>-81950.8</v>
      </c>
      <c r="H44" s="20">
        <f t="shared" si="18"/>
        <v>-94095.6</v>
      </c>
      <c r="I44" s="20">
        <f t="shared" si="18"/>
        <v>-48028.2</v>
      </c>
      <c r="J44" s="20">
        <f t="shared" si="18"/>
        <v>-59234.4</v>
      </c>
      <c r="K44" s="20">
        <f t="shared" si="18"/>
        <v>-51493.8</v>
      </c>
      <c r="L44" s="20">
        <f t="shared" si="18"/>
        <v>-26607.6</v>
      </c>
      <c r="M44" s="20">
        <f t="shared" si="18"/>
        <v>-16932.8</v>
      </c>
      <c r="N44" s="47">
        <f t="shared" si="17"/>
        <v>-625415.4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-1000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689536.7557536198</v>
      </c>
      <c r="C57" s="29">
        <f t="shared" si="21"/>
        <v>431184.891729</v>
      </c>
      <c r="D57" s="29">
        <f t="shared" si="21"/>
        <v>498614.57932305</v>
      </c>
      <c r="E57" s="29">
        <f t="shared" si="21"/>
        <v>95911.7716704</v>
      </c>
      <c r="F57" s="29">
        <f t="shared" si="21"/>
        <v>461904.29809735005</v>
      </c>
      <c r="G57" s="29">
        <f t="shared" si="21"/>
        <v>542420.4674000001</v>
      </c>
      <c r="H57" s="29">
        <f t="shared" si="21"/>
        <v>574264.7789</v>
      </c>
      <c r="I57" s="29">
        <f t="shared" si="21"/>
        <v>566114.6574254</v>
      </c>
      <c r="J57" s="29">
        <f t="shared" si="21"/>
        <v>432949.2341736</v>
      </c>
      <c r="K57" s="29">
        <f t="shared" si="21"/>
        <v>569148.819268</v>
      </c>
      <c r="L57" s="29">
        <f t="shared" si="21"/>
        <v>221491.66944127</v>
      </c>
      <c r="M57" s="29">
        <f t="shared" si="21"/>
        <v>120763.97678976001</v>
      </c>
      <c r="N57" s="29">
        <f>SUM(B57:M57)</f>
        <v>5204305.89997145</v>
      </c>
      <c r="O57"/>
      <c r="P57" s="73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689536.76</v>
      </c>
      <c r="C60" s="36">
        <f aca="true" t="shared" si="22" ref="C60:M60">SUM(C61:C74)</f>
        <v>431184.88</v>
      </c>
      <c r="D60" s="36">
        <f t="shared" si="22"/>
        <v>498614.58</v>
      </c>
      <c r="E60" s="36">
        <f t="shared" si="22"/>
        <v>95911.78</v>
      </c>
      <c r="F60" s="36">
        <f t="shared" si="22"/>
        <v>461904.3</v>
      </c>
      <c r="G60" s="36">
        <f t="shared" si="22"/>
        <v>542420.47</v>
      </c>
      <c r="H60" s="36">
        <f t="shared" si="22"/>
        <v>574264.78</v>
      </c>
      <c r="I60" s="36">
        <f t="shared" si="22"/>
        <v>566114.66</v>
      </c>
      <c r="J60" s="36">
        <f t="shared" si="22"/>
        <v>432949.24</v>
      </c>
      <c r="K60" s="36">
        <f t="shared" si="22"/>
        <v>569148.82</v>
      </c>
      <c r="L60" s="36">
        <f t="shared" si="22"/>
        <v>221491.67</v>
      </c>
      <c r="M60" s="36">
        <f t="shared" si="22"/>
        <v>120763.98</v>
      </c>
      <c r="N60" s="29">
        <f>SUM(N61:N74)</f>
        <v>5204305.920000001</v>
      </c>
    </row>
    <row r="61" spans="1:15" ht="18.75" customHeight="1">
      <c r="A61" s="17" t="s">
        <v>75</v>
      </c>
      <c r="B61" s="36">
        <v>126305.11</v>
      </c>
      <c r="C61" s="36">
        <v>125893.7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252198.81</v>
      </c>
      <c r="O61"/>
    </row>
    <row r="62" spans="1:15" ht="18.75" customHeight="1">
      <c r="A62" s="17" t="s">
        <v>76</v>
      </c>
      <c r="B62" s="36">
        <v>563231.65</v>
      </c>
      <c r="C62" s="36">
        <v>305291.18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868522.8300000001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498614.58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498614.58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95911.78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95911.78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461904.3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461904.3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542420.47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542420.47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444653.82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444653.82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129610.96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129610.96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566114.66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566114.66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432949.24</v>
      </c>
      <c r="K70" s="35">
        <v>0</v>
      </c>
      <c r="L70" s="35">
        <v>0</v>
      </c>
      <c r="M70" s="35">
        <v>0</v>
      </c>
      <c r="N70" s="29">
        <f t="shared" si="23"/>
        <v>432949.24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569148.82</v>
      </c>
      <c r="L71" s="35">
        <v>0</v>
      </c>
      <c r="M71" s="62"/>
      <c r="N71" s="26">
        <f t="shared" si="23"/>
        <v>569148.82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221491.67</v>
      </c>
      <c r="M72" s="35">
        <v>0</v>
      </c>
      <c r="N72" s="29">
        <f t="shared" si="23"/>
        <v>221491.67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120763.98</v>
      </c>
      <c r="N73" s="26">
        <f t="shared" si="23"/>
        <v>120763.98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2.2979195604946523</v>
      </c>
      <c r="C78" s="45">
        <v>2.2379328631962183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1.9810747763437646</v>
      </c>
      <c r="C79" s="45">
        <v>1.8693500345816154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1.8164197999842435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2.5299126324932764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2.1217362868944787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1.682574067117422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1.9797184697906234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1.9354902139511332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1.92188105705595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2.164852889675921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2.0693260624089356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2.459131019648029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2.4095610679620623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2017-05-25T19:45:09Z</dcterms:modified>
  <cp:category/>
  <cp:version/>
  <cp:contentType/>
  <cp:contentStatus/>
</cp:coreProperties>
</file>