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<sst xmlns="http://schemas.openxmlformats.org/spreadsheetml/2006/main" count="105" uniqueCount="103">
  <si>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</si>
  <si>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</si>
  <si>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</si>
  <si>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</si>
  <si>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</si>
  <si>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</si>
  <si>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</si>
  <si>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</si>
  <si>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</si>
  <si>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</si>
  <si>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</si>
  <si>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</si>
  <si>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</si>
  <si>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</si>
  <si>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</si>
  <si>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</si>
  <si>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</si>
  <si>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</si>
  <si>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</si>
  <si>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</si>
  <si>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</si>
  <si>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</si>
  <si>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</si>
  <si>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</si>
  <si>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</si>
  <si>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</si>
  <si>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</si>
  <si>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</si>
  <si>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</si>
  <si>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</si>
  <si>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</si>
  <si>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</si>
  <si>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</si>
  <si>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</si>
  <si>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</si>
  <si>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</si>
  <si>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</si>
  <si>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</si>
  <si>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</si>
  <si>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</si>
  <si>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</si>
  <si>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</si>
  <si>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</si>
  <si>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</si>
  <si>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</si>
  <si>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</si>
  <si>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</si>
  <si>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</si>
  <si>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</si>
  <si>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</si>
  <si>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</si>
  <si>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</si>
  <si>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</si>
  <si>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</si>
  <si>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</si>
  <si>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</si>
  <si>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</si>
  <si>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</si>
  <si>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</si>
  <si>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</si>
  <si>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</si>
  <si>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</si>
  <si>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</si>
  <si>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</si>
  <si>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</si>
  <si>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</si>
  <si>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</si>
  <si>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</si>
  <si>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</si>
  <si>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</si>
  <si>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</si>
  <si>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</si>
  <si>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</si>
  <si>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</si>
  <si>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</si>
  <si>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</si>
  <si>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</si>
  <si>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</si>
  <si>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</si>
  <si>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</si>
  <si>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</si>
  <si>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</si>
  <si>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</si>
  <si>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</si>
  <si>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</si>
  <si>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</si>
  <si>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</si>
  <si>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</si>
  <si>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</si>
  <si>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</si>
  <si>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</si>
  <si>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</si>
  <si>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</si>
  <si>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</si>
  <si>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</si>
  <si>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</si>
  <si>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</si>
  <si>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</si>
  <si>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</si>
  <si>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</si>
  <si>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</si>
  <si>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</si>
  <si>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18/05/17 - VENCIMENTO 25/05/17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</si>
</sst>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512876</v>
      </c>
      <c r="C7" s="10">
        <f>C8+C20+C24</f>
        <v>382776</v>
      </c>
      <c r="D7" s="10">
        <f>D8+D20+D24</f>
        <v>390925</v>
      </c>
      <c r="E7" s="10">
        <f>E8+E20+E24</f>
        <v>53429</v>
      </c>
      <c r="F7" s="10">
        <f aca="true" t="shared" si="0" ref="F7:M7">F8+F20+F24</f>
        <v>335226</v>
      </c>
      <c r="G7" s="10">
        <f t="shared" si="0"/>
        <v>535759</v>
      </c>
      <c r="H7" s="10">
        <f t="shared" si="0"/>
        <v>485014</v>
      </c>
      <c r="I7" s="10">
        <f t="shared" si="0"/>
        <v>429539</v>
      </c>
      <c r="J7" s="10">
        <f t="shared" si="0"/>
        <v>303902</v>
      </c>
      <c r="K7" s="10">
        <f t="shared" si="0"/>
        <v>378851</v>
      </c>
      <c r="L7" s="10">
        <f t="shared" si="0"/>
        <v>153893</v>
      </c>
      <c r="M7" s="10">
        <f t="shared" si="0"/>
        <v>93167</v>
      </c>
      <c r="N7" s="10">
        <f>+N8+N20+N24</f>
        <v>4055357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213118</v>
      </c>
      <c r="C8" s="12">
        <f>+C9+C12+C16</f>
        <v>171130</v>
      </c>
      <c r="D8" s="12">
        <f>+D9+D12+D16</f>
        <v>191554</v>
      </c>
      <c r="E8" s="12">
        <f>+E9+E12+E16</f>
        <v>23381</v>
      </c>
      <c r="F8" s="12">
        <f aca="true" t="shared" si="1" ref="F8:M8">+F9+F12+F16</f>
        <v>149463</v>
      </c>
      <c r="G8" s="12">
        <f t="shared" si="1"/>
        <v>247372</v>
      </c>
      <c r="H8" s="12">
        <f t="shared" si="1"/>
        <v>216877</v>
      </c>
      <c r="I8" s="12">
        <f t="shared" si="1"/>
        <v>196141</v>
      </c>
      <c r="J8" s="12">
        <f t="shared" si="1"/>
        <v>139651</v>
      </c>
      <c r="K8" s="12">
        <f t="shared" si="1"/>
        <v>163542</v>
      </c>
      <c r="L8" s="12">
        <f t="shared" si="1"/>
        <v>76555</v>
      </c>
      <c r="M8" s="12">
        <f t="shared" si="1"/>
        <v>47607</v>
      </c>
      <c r="N8" s="12">
        <f>SUM(B8:M8)</f>
        <v>1836391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17031</v>
      </c>
      <c r="C9" s="14">
        <v>17963</v>
      </c>
      <c r="D9" s="14">
        <v>12633</v>
      </c>
      <c r="E9" s="14">
        <v>1232</v>
      </c>
      <c r="F9" s="14">
        <v>10134</v>
      </c>
      <c r="G9" s="14">
        <v>19541</v>
      </c>
      <c r="H9" s="14">
        <v>22909</v>
      </c>
      <c r="I9" s="14">
        <v>10445</v>
      </c>
      <c r="J9" s="14">
        <v>13619</v>
      </c>
      <c r="K9" s="14">
        <v>11020</v>
      </c>
      <c r="L9" s="14">
        <v>7733</v>
      </c>
      <c r="M9" s="14">
        <v>5124</v>
      </c>
      <c r="N9" s="12">
        <f aca="true" t="shared" si="2" ref="N9:N19">SUM(B9:M9)</f>
        <v>149384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17031</v>
      </c>
      <c r="C10" s="14">
        <f>+C9-C11</f>
        <v>17963</v>
      </c>
      <c r="D10" s="14">
        <f>+D9-D11</f>
        <v>12633</v>
      </c>
      <c r="E10" s="14">
        <f>+E9-E11</f>
        <v>1232</v>
      </c>
      <c r="F10" s="14">
        <f aca="true" t="shared" si="3" ref="F10:M10">+F9-F11</f>
        <v>10134</v>
      </c>
      <c r="G10" s="14">
        <f t="shared" si="3"/>
        <v>19541</v>
      </c>
      <c r="H10" s="14">
        <f t="shared" si="3"/>
        <v>22909</v>
      </c>
      <c r="I10" s="14">
        <f t="shared" si="3"/>
        <v>10445</v>
      </c>
      <c r="J10" s="14">
        <f t="shared" si="3"/>
        <v>13619</v>
      </c>
      <c r="K10" s="14">
        <f t="shared" si="3"/>
        <v>11020</v>
      </c>
      <c r="L10" s="14">
        <f t="shared" si="3"/>
        <v>7733</v>
      </c>
      <c r="M10" s="14">
        <f t="shared" si="3"/>
        <v>5124</v>
      </c>
      <c r="N10" s="12">
        <f t="shared" si="2"/>
        <v>149384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178371</v>
      </c>
      <c r="C12" s="14">
        <f>C13+C14+C15</f>
        <v>140569</v>
      </c>
      <c r="D12" s="14">
        <f>D13+D14+D15</f>
        <v>164992</v>
      </c>
      <c r="E12" s="14">
        <f>E13+E14+E15</f>
        <v>20420</v>
      </c>
      <c r="F12" s="14">
        <f aca="true" t="shared" si="4" ref="F12:M12">F13+F14+F15</f>
        <v>127782</v>
      </c>
      <c r="G12" s="14">
        <f t="shared" si="4"/>
        <v>208247</v>
      </c>
      <c r="H12" s="14">
        <f t="shared" si="4"/>
        <v>177461</v>
      </c>
      <c r="I12" s="14">
        <f t="shared" si="4"/>
        <v>169160</v>
      </c>
      <c r="J12" s="14">
        <f t="shared" si="4"/>
        <v>114602</v>
      </c>
      <c r="K12" s="14">
        <f t="shared" si="4"/>
        <v>137176</v>
      </c>
      <c r="L12" s="14">
        <f t="shared" si="4"/>
        <v>63201</v>
      </c>
      <c r="M12" s="14">
        <f t="shared" si="4"/>
        <v>39340</v>
      </c>
      <c r="N12" s="12">
        <f t="shared" si="2"/>
        <v>1541321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84204</v>
      </c>
      <c r="C13" s="14">
        <v>67805</v>
      </c>
      <c r="D13" s="14">
        <v>77480</v>
      </c>
      <c r="E13" s="14">
        <v>9893</v>
      </c>
      <c r="F13" s="14">
        <v>59755</v>
      </c>
      <c r="G13" s="14">
        <v>98897</v>
      </c>
      <c r="H13" s="14">
        <v>88869</v>
      </c>
      <c r="I13" s="14">
        <v>83065</v>
      </c>
      <c r="J13" s="14">
        <v>54827</v>
      </c>
      <c r="K13" s="14">
        <v>64883</v>
      </c>
      <c r="L13" s="14">
        <v>29451</v>
      </c>
      <c r="M13" s="14">
        <v>18063</v>
      </c>
      <c r="N13" s="12">
        <f t="shared" si="2"/>
        <v>737192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89077</v>
      </c>
      <c r="C14" s="14">
        <v>66225</v>
      </c>
      <c r="D14" s="14">
        <v>84157</v>
      </c>
      <c r="E14" s="14">
        <v>9752</v>
      </c>
      <c r="F14" s="14">
        <v>63514</v>
      </c>
      <c r="G14" s="14">
        <v>100142</v>
      </c>
      <c r="H14" s="14">
        <v>82138</v>
      </c>
      <c r="I14" s="14">
        <v>82722</v>
      </c>
      <c r="J14" s="14">
        <v>56013</v>
      </c>
      <c r="K14" s="14">
        <v>68726</v>
      </c>
      <c r="L14" s="14">
        <v>31529</v>
      </c>
      <c r="M14" s="14">
        <v>20307</v>
      </c>
      <c r="N14" s="12">
        <f t="shared" si="2"/>
        <v>754302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5090</v>
      </c>
      <c r="C15" s="14">
        <v>6539</v>
      </c>
      <c r="D15" s="14">
        <v>3355</v>
      </c>
      <c r="E15" s="14">
        <v>775</v>
      </c>
      <c r="F15" s="14">
        <v>4513</v>
      </c>
      <c r="G15" s="14">
        <v>9208</v>
      </c>
      <c r="H15" s="14">
        <v>6454</v>
      </c>
      <c r="I15" s="14">
        <v>3373</v>
      </c>
      <c r="J15" s="14">
        <v>3762</v>
      </c>
      <c r="K15" s="14">
        <v>3567</v>
      </c>
      <c r="L15" s="14">
        <v>2221</v>
      </c>
      <c r="M15" s="14">
        <v>970</v>
      </c>
      <c r="N15" s="12">
        <f t="shared" si="2"/>
        <v>49827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17716</v>
      </c>
      <c r="C16" s="14">
        <f>C17+C18+C19</f>
        <v>12598</v>
      </c>
      <c r="D16" s="14">
        <f>D17+D18+D19</f>
        <v>13929</v>
      </c>
      <c r="E16" s="14">
        <f>E17+E18+E19</f>
        <v>1729</v>
      </c>
      <c r="F16" s="14">
        <f aca="true" t="shared" si="5" ref="F16:M16">F17+F18+F19</f>
        <v>11547</v>
      </c>
      <c r="G16" s="14">
        <f t="shared" si="5"/>
        <v>19584</v>
      </c>
      <c r="H16" s="14">
        <f t="shared" si="5"/>
        <v>16507</v>
      </c>
      <c r="I16" s="14">
        <f t="shared" si="5"/>
        <v>16536</v>
      </c>
      <c r="J16" s="14">
        <f t="shared" si="5"/>
        <v>11430</v>
      </c>
      <c r="K16" s="14">
        <f t="shared" si="5"/>
        <v>15346</v>
      </c>
      <c r="L16" s="14">
        <f t="shared" si="5"/>
        <v>5621</v>
      </c>
      <c r="M16" s="14">
        <f t="shared" si="5"/>
        <v>3143</v>
      </c>
      <c r="N16" s="12">
        <f t="shared" si="2"/>
        <v>145686</v>
      </c>
    </row>
    <row r="17" spans="1:25" ht="18.75" customHeight="1">
      <c r="A17" s="15" t="s">
        <v>16</v>
      </c>
      <c r="B17" s="14">
        <v>13670</v>
      </c>
      <c r="C17" s="14">
        <v>10171</v>
      </c>
      <c r="D17" s="14">
        <v>10253</v>
      </c>
      <c r="E17" s="14">
        <v>1287</v>
      </c>
      <c r="F17" s="14">
        <v>9006</v>
      </c>
      <c r="G17" s="14">
        <v>15580</v>
      </c>
      <c r="H17" s="14">
        <v>12940</v>
      </c>
      <c r="I17" s="14">
        <v>13286</v>
      </c>
      <c r="J17" s="14">
        <v>8640</v>
      </c>
      <c r="K17" s="14">
        <v>11755</v>
      </c>
      <c r="L17" s="14">
        <v>4366</v>
      </c>
      <c r="M17" s="14">
        <v>2330</v>
      </c>
      <c r="N17" s="12">
        <f t="shared" si="2"/>
        <v>113284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4013</v>
      </c>
      <c r="C18" s="14">
        <v>2398</v>
      </c>
      <c r="D18" s="14">
        <v>3658</v>
      </c>
      <c r="E18" s="14">
        <v>435</v>
      </c>
      <c r="F18" s="14">
        <v>2519</v>
      </c>
      <c r="G18" s="14">
        <v>3969</v>
      </c>
      <c r="H18" s="14">
        <v>3533</v>
      </c>
      <c r="I18" s="14">
        <v>3218</v>
      </c>
      <c r="J18" s="14">
        <v>2768</v>
      </c>
      <c r="K18" s="14">
        <v>3572</v>
      </c>
      <c r="L18" s="14">
        <v>1241</v>
      </c>
      <c r="M18" s="14">
        <v>804</v>
      </c>
      <c r="N18" s="12">
        <f t="shared" si="2"/>
        <v>32128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33</v>
      </c>
      <c r="C19" s="14">
        <v>29</v>
      </c>
      <c r="D19" s="14">
        <v>18</v>
      </c>
      <c r="E19" s="14">
        <v>7</v>
      </c>
      <c r="F19" s="14">
        <v>22</v>
      </c>
      <c r="G19" s="14">
        <v>35</v>
      </c>
      <c r="H19" s="14">
        <v>34</v>
      </c>
      <c r="I19" s="14">
        <v>32</v>
      </c>
      <c r="J19" s="14">
        <v>22</v>
      </c>
      <c r="K19" s="14">
        <v>19</v>
      </c>
      <c r="L19" s="14">
        <v>14</v>
      </c>
      <c r="M19" s="14">
        <v>9</v>
      </c>
      <c r="N19" s="12">
        <f t="shared" si="2"/>
        <v>274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129753</v>
      </c>
      <c r="C20" s="18">
        <f>C21+C22+C23</f>
        <v>82610</v>
      </c>
      <c r="D20" s="18">
        <f>D21+D22+D23</f>
        <v>77701</v>
      </c>
      <c r="E20" s="18">
        <f>E21+E22+E23</f>
        <v>10895</v>
      </c>
      <c r="F20" s="18">
        <f aca="true" t="shared" si="6" ref="F20:M20">F21+F22+F23</f>
        <v>66476</v>
      </c>
      <c r="G20" s="18">
        <f t="shared" si="6"/>
        <v>107901</v>
      </c>
      <c r="H20" s="18">
        <f t="shared" si="6"/>
        <v>113547</v>
      </c>
      <c r="I20" s="18">
        <f t="shared" si="6"/>
        <v>104498</v>
      </c>
      <c r="J20" s="18">
        <f t="shared" si="6"/>
        <v>69263</v>
      </c>
      <c r="K20" s="18">
        <f t="shared" si="6"/>
        <v>107450</v>
      </c>
      <c r="L20" s="18">
        <f t="shared" si="6"/>
        <v>41530</v>
      </c>
      <c r="M20" s="18">
        <f t="shared" si="6"/>
        <v>24018</v>
      </c>
      <c r="N20" s="12">
        <f aca="true" t="shared" si="7" ref="N20:N26">SUM(B20:M20)</f>
        <v>935642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66227</v>
      </c>
      <c r="C21" s="14">
        <v>45008</v>
      </c>
      <c r="D21" s="14">
        <v>40369</v>
      </c>
      <c r="E21" s="14">
        <v>6007</v>
      </c>
      <c r="F21" s="14">
        <v>34569</v>
      </c>
      <c r="G21" s="14">
        <v>57047</v>
      </c>
      <c r="H21" s="14">
        <v>63716</v>
      </c>
      <c r="I21" s="14">
        <v>56445</v>
      </c>
      <c r="J21" s="14">
        <v>36724</v>
      </c>
      <c r="K21" s="14">
        <v>55820</v>
      </c>
      <c r="L21" s="14">
        <v>21585</v>
      </c>
      <c r="M21" s="14">
        <v>12162</v>
      </c>
      <c r="N21" s="12">
        <f t="shared" si="7"/>
        <v>495679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61011</v>
      </c>
      <c r="C22" s="14">
        <v>35332</v>
      </c>
      <c r="D22" s="14">
        <v>36055</v>
      </c>
      <c r="E22" s="14">
        <v>4638</v>
      </c>
      <c r="F22" s="14">
        <v>30299</v>
      </c>
      <c r="G22" s="14">
        <v>47747</v>
      </c>
      <c r="H22" s="14">
        <v>47480</v>
      </c>
      <c r="I22" s="14">
        <v>46255</v>
      </c>
      <c r="J22" s="14">
        <v>31050</v>
      </c>
      <c r="K22" s="14">
        <v>49693</v>
      </c>
      <c r="L22" s="14">
        <v>19038</v>
      </c>
      <c r="M22" s="14">
        <v>11393</v>
      </c>
      <c r="N22" s="12">
        <f t="shared" si="7"/>
        <v>419991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2515</v>
      </c>
      <c r="C23" s="14">
        <v>2270</v>
      </c>
      <c r="D23" s="14">
        <v>1277</v>
      </c>
      <c r="E23" s="14">
        <v>250</v>
      </c>
      <c r="F23" s="14">
        <v>1608</v>
      </c>
      <c r="G23" s="14">
        <v>3107</v>
      </c>
      <c r="H23" s="14">
        <v>2351</v>
      </c>
      <c r="I23" s="14">
        <v>1798</v>
      </c>
      <c r="J23" s="14">
        <v>1489</v>
      </c>
      <c r="K23" s="14">
        <v>1937</v>
      </c>
      <c r="L23" s="14">
        <v>907</v>
      </c>
      <c r="M23" s="14">
        <v>463</v>
      </c>
      <c r="N23" s="12">
        <f t="shared" si="7"/>
        <v>19972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170005</v>
      </c>
      <c r="C24" s="14">
        <f>C25+C26</f>
        <v>129036</v>
      </c>
      <c r="D24" s="14">
        <f>D25+D26</f>
        <v>121670</v>
      </c>
      <c r="E24" s="14">
        <f>E25+E26</f>
        <v>19153</v>
      </c>
      <c r="F24" s="14">
        <f aca="true" t="shared" si="8" ref="F24:M24">F25+F26</f>
        <v>119287</v>
      </c>
      <c r="G24" s="14">
        <f t="shared" si="8"/>
        <v>180486</v>
      </c>
      <c r="H24" s="14">
        <f t="shared" si="8"/>
        <v>154590</v>
      </c>
      <c r="I24" s="14">
        <f t="shared" si="8"/>
        <v>128900</v>
      </c>
      <c r="J24" s="14">
        <f t="shared" si="8"/>
        <v>94988</v>
      </c>
      <c r="K24" s="14">
        <f t="shared" si="8"/>
        <v>107859</v>
      </c>
      <c r="L24" s="14">
        <f t="shared" si="8"/>
        <v>35808</v>
      </c>
      <c r="M24" s="14">
        <f t="shared" si="8"/>
        <v>21542</v>
      </c>
      <c r="N24" s="12">
        <f t="shared" si="7"/>
        <v>1283324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64775</v>
      </c>
      <c r="C25" s="14">
        <v>56017</v>
      </c>
      <c r="D25" s="14">
        <v>53277</v>
      </c>
      <c r="E25" s="14">
        <v>9433</v>
      </c>
      <c r="F25" s="14">
        <v>51129</v>
      </c>
      <c r="G25" s="14">
        <v>82971</v>
      </c>
      <c r="H25" s="14">
        <v>74412</v>
      </c>
      <c r="I25" s="14">
        <v>52028</v>
      </c>
      <c r="J25" s="14">
        <v>43828</v>
      </c>
      <c r="K25" s="14">
        <v>43437</v>
      </c>
      <c r="L25" s="14">
        <v>14776</v>
      </c>
      <c r="M25" s="14">
        <v>7658</v>
      </c>
      <c r="N25" s="12">
        <f t="shared" si="7"/>
        <v>553741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105230</v>
      </c>
      <c r="C26" s="14">
        <v>73019</v>
      </c>
      <c r="D26" s="14">
        <v>68393</v>
      </c>
      <c r="E26" s="14">
        <v>9720</v>
      </c>
      <c r="F26" s="14">
        <v>68158</v>
      </c>
      <c r="G26" s="14">
        <v>97515</v>
      </c>
      <c r="H26" s="14">
        <v>80178</v>
      </c>
      <c r="I26" s="14">
        <v>76872</v>
      </c>
      <c r="J26" s="14">
        <v>51160</v>
      </c>
      <c r="K26" s="14">
        <v>64422</v>
      </c>
      <c r="L26" s="14">
        <v>21032</v>
      </c>
      <c r="M26" s="14">
        <v>13884</v>
      </c>
      <c r="N26" s="12">
        <f t="shared" si="7"/>
        <v>729583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1040808.0283029599</v>
      </c>
      <c r="C36" s="61">
        <f aca="true" t="shared" si="11" ref="C36:M36">C37+C38+C39+C40</f>
        <v>750539.886668</v>
      </c>
      <c r="D36" s="61">
        <f t="shared" si="11"/>
        <v>719498.9257962499</v>
      </c>
      <c r="E36" s="61">
        <f t="shared" si="11"/>
        <v>134957.08329359998</v>
      </c>
      <c r="F36" s="61">
        <f t="shared" si="11"/>
        <v>710373.9438533001</v>
      </c>
      <c r="G36" s="61">
        <f t="shared" si="11"/>
        <v>900272.7886000001</v>
      </c>
      <c r="H36" s="61">
        <f t="shared" si="11"/>
        <v>953961.5126</v>
      </c>
      <c r="I36" s="61">
        <f t="shared" si="11"/>
        <v>824646.3606602</v>
      </c>
      <c r="J36" s="61">
        <f t="shared" si="11"/>
        <v>657189.7848386</v>
      </c>
      <c r="K36" s="61">
        <f t="shared" si="11"/>
        <v>783281.46222576</v>
      </c>
      <c r="L36" s="61">
        <f t="shared" si="11"/>
        <v>377775.22135698993</v>
      </c>
      <c r="M36" s="61">
        <f t="shared" si="11"/>
        <v>224038.34149952003</v>
      </c>
      <c r="N36" s="61">
        <f>N37+N38+N39+N40</f>
        <v>8077343.339695181</v>
      </c>
    </row>
    <row r="37" spans="1:14" ht="18.75" customHeight="1">
      <c r="A37" s="58" t="s">
        <v>55</v>
      </c>
      <c r="B37" s="55">
        <f aca="true" t="shared" si="12" ref="B37:M37">B29*B7</f>
        <v>1040727.9792</v>
      </c>
      <c r="C37" s="55">
        <f t="shared" si="12"/>
        <v>750394.0704</v>
      </c>
      <c r="D37" s="55">
        <f t="shared" si="12"/>
        <v>709450.69</v>
      </c>
      <c r="E37" s="55">
        <f t="shared" si="12"/>
        <v>134646.42289999998</v>
      </c>
      <c r="F37" s="55">
        <f t="shared" si="12"/>
        <v>710343.8940000001</v>
      </c>
      <c r="G37" s="55">
        <f t="shared" si="12"/>
        <v>900342.9995</v>
      </c>
      <c r="H37" s="55">
        <f t="shared" si="12"/>
        <v>953780.031</v>
      </c>
      <c r="I37" s="55">
        <f t="shared" si="12"/>
        <v>824543.0644</v>
      </c>
      <c r="J37" s="55">
        <f t="shared" si="12"/>
        <v>657005.7338</v>
      </c>
      <c r="K37" s="55">
        <f t="shared" si="12"/>
        <v>783047.1319</v>
      </c>
      <c r="L37" s="55">
        <f t="shared" si="12"/>
        <v>377638.0327</v>
      </c>
      <c r="M37" s="55">
        <f t="shared" si="12"/>
        <v>224001.4181</v>
      </c>
      <c r="N37" s="57">
        <f>SUM(B37:M37)</f>
        <v>8065921.4679000005</v>
      </c>
    </row>
    <row r="38" spans="1:14" ht="18.75" customHeight="1">
      <c r="A38" s="58" t="s">
        <v>56</v>
      </c>
      <c r="B38" s="55">
        <f aca="true" t="shared" si="13" ref="B38:M38">B30*B7</f>
        <v>-3177.03089704</v>
      </c>
      <c r="C38" s="55">
        <f t="shared" si="13"/>
        <v>-2246.703732</v>
      </c>
      <c r="D38" s="55">
        <f t="shared" si="13"/>
        <v>-2169.61420375</v>
      </c>
      <c r="E38" s="55">
        <f t="shared" si="13"/>
        <v>-335.6196064</v>
      </c>
      <c r="F38" s="55">
        <f t="shared" si="13"/>
        <v>-2131.3501467</v>
      </c>
      <c r="G38" s="55">
        <f t="shared" si="13"/>
        <v>-2732.3709000000003</v>
      </c>
      <c r="H38" s="55">
        <f t="shared" si="13"/>
        <v>-2716.0784</v>
      </c>
      <c r="I38" s="55">
        <f t="shared" si="13"/>
        <v>-2443.3037398</v>
      </c>
      <c r="J38" s="55">
        <f t="shared" si="13"/>
        <v>-1934.5489614</v>
      </c>
      <c r="K38" s="55">
        <f t="shared" si="13"/>
        <v>-2367.9096742399997</v>
      </c>
      <c r="L38" s="55">
        <f t="shared" si="13"/>
        <v>-1133.97134301</v>
      </c>
      <c r="M38" s="55">
        <f t="shared" si="13"/>
        <v>-682.11660048</v>
      </c>
      <c r="N38" s="25">
        <f>SUM(B38:M38)</f>
        <v>-24070.618204820003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-64717.8</v>
      </c>
      <c r="C42" s="25">
        <f aca="true" t="shared" si="15" ref="C42:M42">+C43+C46+C54+C55</f>
        <v>-68259.4</v>
      </c>
      <c r="D42" s="25">
        <f t="shared" si="15"/>
        <v>-48005.4</v>
      </c>
      <c r="E42" s="25">
        <f t="shared" si="15"/>
        <v>-5181.6</v>
      </c>
      <c r="F42" s="25">
        <f t="shared" si="15"/>
        <v>-38509.2</v>
      </c>
      <c r="G42" s="25">
        <f t="shared" si="15"/>
        <v>-74255.8</v>
      </c>
      <c r="H42" s="25">
        <f t="shared" si="15"/>
        <v>-87554.2</v>
      </c>
      <c r="I42" s="25">
        <f t="shared" si="15"/>
        <v>-39691</v>
      </c>
      <c r="J42" s="25">
        <f t="shared" si="15"/>
        <v>-51752.2</v>
      </c>
      <c r="K42" s="25">
        <f t="shared" si="15"/>
        <v>-41876</v>
      </c>
      <c r="L42" s="25">
        <f t="shared" si="15"/>
        <v>-29385.4</v>
      </c>
      <c r="M42" s="25">
        <f t="shared" si="15"/>
        <v>-19471.2</v>
      </c>
      <c r="N42" s="25">
        <f>+N43+N46+N54+N55</f>
        <v>-568659.2</v>
      </c>
    </row>
    <row r="43" spans="1:14" ht="18.75" customHeight="1">
      <c r="A43" s="17" t="s">
        <v>60</v>
      </c>
      <c r="B43" s="26">
        <f>B44+B45</f>
        <v>-64717.8</v>
      </c>
      <c r="C43" s="26">
        <f>C44+C45</f>
        <v>-68259.4</v>
      </c>
      <c r="D43" s="26">
        <f>D44+D45</f>
        <v>-48005.4</v>
      </c>
      <c r="E43" s="26">
        <f>E44+E45</f>
        <v>-4681.6</v>
      </c>
      <c r="F43" s="26">
        <f aca="true" t="shared" si="16" ref="F43:M43">F44+F45</f>
        <v>-38509.2</v>
      </c>
      <c r="G43" s="26">
        <f t="shared" si="16"/>
        <v>-74255.8</v>
      </c>
      <c r="H43" s="26">
        <f t="shared" si="16"/>
        <v>-87054.2</v>
      </c>
      <c r="I43" s="26">
        <f t="shared" si="16"/>
        <v>-39691</v>
      </c>
      <c r="J43" s="26">
        <f t="shared" si="16"/>
        <v>-51752.2</v>
      </c>
      <c r="K43" s="26">
        <f t="shared" si="16"/>
        <v>-41876</v>
      </c>
      <c r="L43" s="26">
        <f t="shared" si="16"/>
        <v>-29385.4</v>
      </c>
      <c r="M43" s="26">
        <f t="shared" si="16"/>
        <v>-19471.2</v>
      </c>
      <c r="N43" s="25">
        <f aca="true" t="shared" si="17" ref="N43:N55">SUM(B43:M43)</f>
        <v>-567659.2</v>
      </c>
    </row>
    <row r="44" spans="1:25" ht="18.75" customHeight="1">
      <c r="A44" s="13" t="s">
        <v>61</v>
      </c>
      <c r="B44" s="20">
        <f>ROUND(-B9*$D$3,2)</f>
        <v>-64717.8</v>
      </c>
      <c r="C44" s="20">
        <f>ROUND(-C9*$D$3,2)</f>
        <v>-68259.4</v>
      </c>
      <c r="D44" s="20">
        <f>ROUND(-D9*$D$3,2)</f>
        <v>-48005.4</v>
      </c>
      <c r="E44" s="20">
        <f>ROUND(-E9*$D$3,2)</f>
        <v>-4681.6</v>
      </c>
      <c r="F44" s="20">
        <f aca="true" t="shared" si="18" ref="F44:M44">ROUND(-F9*$D$3,2)</f>
        <v>-38509.2</v>
      </c>
      <c r="G44" s="20">
        <f t="shared" si="18"/>
        <v>-74255.8</v>
      </c>
      <c r="H44" s="20">
        <f t="shared" si="18"/>
        <v>-87054.2</v>
      </c>
      <c r="I44" s="20">
        <f t="shared" si="18"/>
        <v>-39691</v>
      </c>
      <c r="J44" s="20">
        <f t="shared" si="18"/>
        <v>-51752.2</v>
      </c>
      <c r="K44" s="20">
        <f t="shared" si="18"/>
        <v>-41876</v>
      </c>
      <c r="L44" s="20">
        <f t="shared" si="18"/>
        <v>-29385.4</v>
      </c>
      <c r="M44" s="20">
        <f t="shared" si="18"/>
        <v>-19471.2</v>
      </c>
      <c r="N44" s="47">
        <f t="shared" si="17"/>
        <v>-567659.2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976090.2283029598</v>
      </c>
      <c r="C57" s="29">
        <f t="shared" si="21"/>
        <v>682280.486668</v>
      </c>
      <c r="D57" s="29">
        <f t="shared" si="21"/>
        <v>671493.5257962499</v>
      </c>
      <c r="E57" s="29">
        <f t="shared" si="21"/>
        <v>129775.48329359997</v>
      </c>
      <c r="F57" s="29">
        <f t="shared" si="21"/>
        <v>671864.7438533001</v>
      </c>
      <c r="G57" s="29">
        <f t="shared" si="21"/>
        <v>826016.9886</v>
      </c>
      <c r="H57" s="29">
        <f t="shared" si="21"/>
        <v>866407.3126000001</v>
      </c>
      <c r="I57" s="29">
        <f t="shared" si="21"/>
        <v>784955.3606602</v>
      </c>
      <c r="J57" s="29">
        <f t="shared" si="21"/>
        <v>605437.5848386</v>
      </c>
      <c r="K57" s="29">
        <f t="shared" si="21"/>
        <v>741405.46222576</v>
      </c>
      <c r="L57" s="29">
        <f t="shared" si="21"/>
        <v>348389.8213569899</v>
      </c>
      <c r="M57" s="29">
        <f t="shared" si="21"/>
        <v>204567.14149952002</v>
      </c>
      <c r="N57" s="29">
        <f>SUM(B57:M57)</f>
        <v>7508684.13969518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976090.23</v>
      </c>
      <c r="C60" s="36">
        <f aca="true" t="shared" si="22" ref="C60:M60">SUM(C61:C74)</f>
        <v>682280.49</v>
      </c>
      <c r="D60" s="36">
        <f t="shared" si="22"/>
        <v>671493.53</v>
      </c>
      <c r="E60" s="36">
        <f t="shared" si="22"/>
        <v>129775.48</v>
      </c>
      <c r="F60" s="36">
        <f t="shared" si="22"/>
        <v>671864.74</v>
      </c>
      <c r="G60" s="36">
        <f t="shared" si="22"/>
        <v>826016.99</v>
      </c>
      <c r="H60" s="36">
        <f t="shared" si="22"/>
        <v>866407.31</v>
      </c>
      <c r="I60" s="36">
        <f t="shared" si="22"/>
        <v>784955.36</v>
      </c>
      <c r="J60" s="36">
        <f t="shared" si="22"/>
        <v>605437.58</v>
      </c>
      <c r="K60" s="36">
        <f t="shared" si="22"/>
        <v>741405.46</v>
      </c>
      <c r="L60" s="36">
        <f t="shared" si="22"/>
        <v>348389.82</v>
      </c>
      <c r="M60" s="36">
        <f t="shared" si="22"/>
        <v>204567.14</v>
      </c>
      <c r="N60" s="29">
        <f>SUM(N61:N74)</f>
        <v>7508684.13</v>
      </c>
    </row>
    <row r="61" spans="1:15" ht="18.75" customHeight="1">
      <c r="A61" s="17" t="s">
        <v>75</v>
      </c>
      <c r="B61" s="36">
        <v>187352</v>
      </c>
      <c r="C61" s="36">
        <v>196097.94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383449.94</v>
      </c>
      <c r="O61"/>
    </row>
    <row r="62" spans="1:15" ht="18.75" customHeight="1">
      <c r="A62" s="17" t="s">
        <v>76</v>
      </c>
      <c r="B62" s="36">
        <v>788738.23</v>
      </c>
      <c r="C62" s="36">
        <v>486182.55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1274920.78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671493.53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671493.53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129775.48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129775.48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671864.74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671864.74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826016.99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826016.99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676663.54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676663.54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189743.77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189743.77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784955.36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784955.36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605437.58</v>
      </c>
      <c r="K70" s="35">
        <v>0</v>
      </c>
      <c r="L70" s="35">
        <v>0</v>
      </c>
      <c r="M70" s="35">
        <v>0</v>
      </c>
      <c r="N70" s="29">
        <f t="shared" si="23"/>
        <v>605437.58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741405.46</v>
      </c>
      <c r="L71" s="35">
        <v>0</v>
      </c>
      <c r="M71" s="62"/>
      <c r="N71" s="26">
        <f t="shared" si="23"/>
        <v>741405.46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348389.82</v>
      </c>
      <c r="M72" s="35">
        <v>0</v>
      </c>
      <c r="N72" s="29">
        <f t="shared" si="23"/>
        <v>348389.82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204567.14</v>
      </c>
      <c r="N73" s="26">
        <f t="shared" si="23"/>
        <v>204567.14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2.2769724228791035</v>
      </c>
      <c r="C78" s="45">
        <v>2.2426572828155713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1.9788355269304898</v>
      </c>
      <c r="C79" s="45">
        <v>1.866222939380724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1.814778987775788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2.525914452705459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2.119089640580683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1.6803689505915909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1.9766907707832442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1.9331837894640655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1.9198404816796613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2.162505626282815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2.0675185289883355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2.454791454822441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2.404696314140415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2017-05-24T19:13:20Z</dcterms:modified>
  <cp:category/>
  <cp:version/>
  <cp:contentType/>
  <cp:contentStatus/>
</cp:coreProperties>
</file>