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<sst xmlns="http://schemas.openxmlformats.org/spreadsheetml/2006/main" count="105" uniqueCount="103">
  <si>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</si>
  <si>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</si>
  <si>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</si>
  <si>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</si>
  <si>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</si>
  <si>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</si>
  <si>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</si>
  <si>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</si>
  <si>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</si>
  <si>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</si>
  <si>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</si>
  <si>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</si>
  <si>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</si>
  <si>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</si>
  <si>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</si>
  <si>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</si>
  <si>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</si>
  <si>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</si>
  <si>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</si>
  <si>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</si>
  <si>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</si>
  <si>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</si>
  <si>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</si>
  <si>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</si>
  <si>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</si>
  <si>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</si>
  <si>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</si>
  <si>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</si>
  <si>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</si>
  <si>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</si>
  <si>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</si>
  <si>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</si>
  <si>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</si>
  <si>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</si>
  <si>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</si>
  <si>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</si>
  <si>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</si>
  <si>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</si>
  <si>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</si>
  <si>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</si>
  <si>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</si>
  <si>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</si>
  <si>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</si>
  <si>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</si>
  <si>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</si>
  <si>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</si>
  <si>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</si>
  <si>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</si>
  <si>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</si>
  <si>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</si>
  <si>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</si>
  <si>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</si>
  <si>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</si>
  <si>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</si>
  <si>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</si>
  <si>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</si>
  <si>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</si>
  <si>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</si>
  <si>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</si>
  <si>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</si>
  <si>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</si>
  <si>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</si>
  <si>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</si>
  <si>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</si>
  <si>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</si>
  <si>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</si>
  <si>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</si>
  <si>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</si>
  <si>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</si>
  <si>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</si>
  <si>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</si>
  <si>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</si>
  <si>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</si>
  <si>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</si>
  <si>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</si>
  <si>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</si>
  <si>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</si>
  <si>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</si>
  <si>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</si>
  <si>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</si>
  <si>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</si>
  <si>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</si>
  <si>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</si>
  <si>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</si>
  <si>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</si>
  <si>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</si>
  <si>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</si>
  <si>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</si>
  <si>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</si>
  <si>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</si>
  <si>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</si>
  <si>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</si>
  <si>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</si>
  <si>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</si>
  <si>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</si>
  <si>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</si>
  <si>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</si>
  <si>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</si>
  <si>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</si>
  <si>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</si>
  <si>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</si>
  <si>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</si>
  <si>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15/05/17 - VENCIMENTO 22/05/17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</si>
</sst>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523351</v>
      </c>
      <c r="C7" s="10">
        <f>C8+C20+C24</f>
        <v>394183</v>
      </c>
      <c r="D7" s="10">
        <f>D8+D20+D24</f>
        <v>391195</v>
      </c>
      <c r="E7" s="10">
        <f>E8+E20+E24</f>
        <v>52394</v>
      </c>
      <c r="F7" s="10">
        <f aca="true" t="shared" si="0" ref="F7:M7">F8+F20+F24</f>
        <v>327730</v>
      </c>
      <c r="G7" s="10">
        <f t="shared" si="0"/>
        <v>535340</v>
      </c>
      <c r="H7" s="10">
        <f t="shared" si="0"/>
        <v>486010</v>
      </c>
      <c r="I7" s="10">
        <f t="shared" si="0"/>
        <v>411843</v>
      </c>
      <c r="J7" s="10">
        <f t="shared" si="0"/>
        <v>303679</v>
      </c>
      <c r="K7" s="10">
        <f t="shared" si="0"/>
        <v>381063</v>
      </c>
      <c r="L7" s="10">
        <f t="shared" si="0"/>
        <v>155422</v>
      </c>
      <c r="M7" s="10">
        <f t="shared" si="0"/>
        <v>83037</v>
      </c>
      <c r="N7" s="10">
        <f>+N8+N20+N24</f>
        <v>4045247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217021</v>
      </c>
      <c r="C8" s="12">
        <f>+C9+C12+C16</f>
        <v>177835</v>
      </c>
      <c r="D8" s="12">
        <f>+D9+D12+D16</f>
        <v>191086</v>
      </c>
      <c r="E8" s="12">
        <f>+E9+E12+E16</f>
        <v>22877</v>
      </c>
      <c r="F8" s="12">
        <f aca="true" t="shared" si="1" ref="F8:M8">+F9+F12+F16</f>
        <v>145054</v>
      </c>
      <c r="G8" s="12">
        <f t="shared" si="1"/>
        <v>246580</v>
      </c>
      <c r="H8" s="12">
        <f t="shared" si="1"/>
        <v>216964</v>
      </c>
      <c r="I8" s="12">
        <f t="shared" si="1"/>
        <v>188577</v>
      </c>
      <c r="J8" s="12">
        <f t="shared" si="1"/>
        <v>140012</v>
      </c>
      <c r="K8" s="12">
        <f t="shared" si="1"/>
        <v>166321</v>
      </c>
      <c r="L8" s="12">
        <f t="shared" si="1"/>
        <v>77190</v>
      </c>
      <c r="M8" s="12">
        <f t="shared" si="1"/>
        <v>42661</v>
      </c>
      <c r="N8" s="12">
        <f>SUM(B8:M8)</f>
        <v>1832178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20847</v>
      </c>
      <c r="C9" s="14">
        <v>21654</v>
      </c>
      <c r="D9" s="14">
        <v>15411</v>
      </c>
      <c r="E9" s="14">
        <v>1548</v>
      </c>
      <c r="F9" s="14">
        <v>12792</v>
      </c>
      <c r="G9" s="14">
        <v>23378</v>
      </c>
      <c r="H9" s="14">
        <v>26625</v>
      </c>
      <c r="I9" s="14">
        <v>12772</v>
      </c>
      <c r="J9" s="14">
        <v>16629</v>
      </c>
      <c r="K9" s="14">
        <v>13992</v>
      </c>
      <c r="L9" s="14">
        <v>8860</v>
      </c>
      <c r="M9" s="14">
        <v>5239</v>
      </c>
      <c r="N9" s="12">
        <f aca="true" t="shared" si="2" ref="N9:N19">SUM(B9:M9)</f>
        <v>179747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20847</v>
      </c>
      <c r="C10" s="14">
        <f>+C9-C11</f>
        <v>21654</v>
      </c>
      <c r="D10" s="14">
        <f>+D9-D11</f>
        <v>15411</v>
      </c>
      <c r="E10" s="14">
        <f>+E9-E11</f>
        <v>1548</v>
      </c>
      <c r="F10" s="14">
        <f aca="true" t="shared" si="3" ref="F10:M10">+F9-F11</f>
        <v>12792</v>
      </c>
      <c r="G10" s="14">
        <f t="shared" si="3"/>
        <v>23378</v>
      </c>
      <c r="H10" s="14">
        <f t="shared" si="3"/>
        <v>26625</v>
      </c>
      <c r="I10" s="14">
        <f t="shared" si="3"/>
        <v>12772</v>
      </c>
      <c r="J10" s="14">
        <f t="shared" si="3"/>
        <v>16629</v>
      </c>
      <c r="K10" s="14">
        <f t="shared" si="3"/>
        <v>13992</v>
      </c>
      <c r="L10" s="14">
        <f t="shared" si="3"/>
        <v>8860</v>
      </c>
      <c r="M10" s="14">
        <f t="shared" si="3"/>
        <v>5239</v>
      </c>
      <c r="N10" s="12">
        <f t="shared" si="2"/>
        <v>179747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177770</v>
      </c>
      <c r="C12" s="14">
        <f>C13+C14+C15</f>
        <v>142852</v>
      </c>
      <c r="D12" s="14">
        <f>D13+D14+D15</f>
        <v>161416</v>
      </c>
      <c r="E12" s="14">
        <f>E13+E14+E15</f>
        <v>19588</v>
      </c>
      <c r="F12" s="14">
        <f aca="true" t="shared" si="4" ref="F12:M12">F13+F14+F15</f>
        <v>120848</v>
      </c>
      <c r="G12" s="14">
        <f t="shared" si="4"/>
        <v>203222</v>
      </c>
      <c r="H12" s="14">
        <f t="shared" si="4"/>
        <v>173414</v>
      </c>
      <c r="I12" s="14">
        <f t="shared" si="4"/>
        <v>159554</v>
      </c>
      <c r="J12" s="14">
        <f t="shared" si="4"/>
        <v>111595</v>
      </c>
      <c r="K12" s="14">
        <f t="shared" si="4"/>
        <v>136500</v>
      </c>
      <c r="L12" s="14">
        <f t="shared" si="4"/>
        <v>62443</v>
      </c>
      <c r="M12" s="14">
        <f t="shared" si="4"/>
        <v>34503</v>
      </c>
      <c r="N12" s="12">
        <f t="shared" si="2"/>
        <v>1503705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82980</v>
      </c>
      <c r="C13" s="14">
        <v>68020</v>
      </c>
      <c r="D13" s="14">
        <v>74970</v>
      </c>
      <c r="E13" s="14">
        <v>9393</v>
      </c>
      <c r="F13" s="14">
        <v>55546</v>
      </c>
      <c r="G13" s="14">
        <v>94328</v>
      </c>
      <c r="H13" s="14">
        <v>85581</v>
      </c>
      <c r="I13" s="14">
        <v>77878</v>
      </c>
      <c r="J13" s="14">
        <v>52162</v>
      </c>
      <c r="K13" s="14">
        <v>63710</v>
      </c>
      <c r="L13" s="14">
        <v>28986</v>
      </c>
      <c r="M13" s="14">
        <v>15747</v>
      </c>
      <c r="N13" s="12">
        <f t="shared" si="2"/>
        <v>709301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89889</v>
      </c>
      <c r="C14" s="14">
        <v>68334</v>
      </c>
      <c r="D14" s="14">
        <v>83236</v>
      </c>
      <c r="E14" s="14">
        <v>9484</v>
      </c>
      <c r="F14" s="14">
        <v>61038</v>
      </c>
      <c r="G14" s="14">
        <v>99954</v>
      </c>
      <c r="H14" s="14">
        <v>81499</v>
      </c>
      <c r="I14" s="14">
        <v>78481</v>
      </c>
      <c r="J14" s="14">
        <v>55877</v>
      </c>
      <c r="K14" s="14">
        <v>69301</v>
      </c>
      <c r="L14" s="14">
        <v>31344</v>
      </c>
      <c r="M14" s="14">
        <v>17852</v>
      </c>
      <c r="N14" s="12">
        <f t="shared" si="2"/>
        <v>746289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4901</v>
      </c>
      <c r="C15" s="14">
        <v>6498</v>
      </c>
      <c r="D15" s="14">
        <v>3210</v>
      </c>
      <c r="E15" s="14">
        <v>711</v>
      </c>
      <c r="F15" s="14">
        <v>4264</v>
      </c>
      <c r="G15" s="14">
        <v>8940</v>
      </c>
      <c r="H15" s="14">
        <v>6334</v>
      </c>
      <c r="I15" s="14">
        <v>3195</v>
      </c>
      <c r="J15" s="14">
        <v>3556</v>
      </c>
      <c r="K15" s="14">
        <v>3489</v>
      </c>
      <c r="L15" s="14">
        <v>2113</v>
      </c>
      <c r="M15" s="14">
        <v>904</v>
      </c>
      <c r="N15" s="12">
        <f t="shared" si="2"/>
        <v>48115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18404</v>
      </c>
      <c r="C16" s="14">
        <f>C17+C18+C19</f>
        <v>13329</v>
      </c>
      <c r="D16" s="14">
        <f>D17+D18+D19</f>
        <v>14259</v>
      </c>
      <c r="E16" s="14">
        <f>E17+E18+E19</f>
        <v>1741</v>
      </c>
      <c r="F16" s="14">
        <f aca="true" t="shared" si="5" ref="F16:M16">F17+F18+F19</f>
        <v>11414</v>
      </c>
      <c r="G16" s="14">
        <f t="shared" si="5"/>
        <v>19980</v>
      </c>
      <c r="H16" s="14">
        <f t="shared" si="5"/>
        <v>16925</v>
      </c>
      <c r="I16" s="14">
        <f t="shared" si="5"/>
        <v>16251</v>
      </c>
      <c r="J16" s="14">
        <f t="shared" si="5"/>
        <v>11788</v>
      </c>
      <c r="K16" s="14">
        <f t="shared" si="5"/>
        <v>15829</v>
      </c>
      <c r="L16" s="14">
        <f t="shared" si="5"/>
        <v>5887</v>
      </c>
      <c r="M16" s="14">
        <f t="shared" si="5"/>
        <v>2919</v>
      </c>
      <c r="N16" s="12">
        <f t="shared" si="2"/>
        <v>148726</v>
      </c>
    </row>
    <row r="17" spans="1:25" ht="18.75" customHeight="1">
      <c r="A17" s="15" t="s">
        <v>16</v>
      </c>
      <c r="B17" s="14">
        <v>13799</v>
      </c>
      <c r="C17" s="14">
        <v>10454</v>
      </c>
      <c r="D17" s="14">
        <v>10250</v>
      </c>
      <c r="E17" s="14">
        <v>1276</v>
      </c>
      <c r="F17" s="14">
        <v>8644</v>
      </c>
      <c r="G17" s="14">
        <v>15412</v>
      </c>
      <c r="H17" s="14">
        <v>12869</v>
      </c>
      <c r="I17" s="14">
        <v>12731</v>
      </c>
      <c r="J17" s="14">
        <v>8709</v>
      </c>
      <c r="K17" s="14">
        <v>11840</v>
      </c>
      <c r="L17" s="14">
        <v>4469</v>
      </c>
      <c r="M17" s="14">
        <v>2100</v>
      </c>
      <c r="N17" s="12">
        <f t="shared" si="2"/>
        <v>112553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4556</v>
      </c>
      <c r="C18" s="14">
        <v>2822</v>
      </c>
      <c r="D18" s="14">
        <v>3972</v>
      </c>
      <c r="E18" s="14">
        <v>456</v>
      </c>
      <c r="F18" s="14">
        <v>2729</v>
      </c>
      <c r="G18" s="14">
        <v>4484</v>
      </c>
      <c r="H18" s="14">
        <v>3998</v>
      </c>
      <c r="I18" s="14">
        <v>3471</v>
      </c>
      <c r="J18" s="14">
        <v>3034</v>
      </c>
      <c r="K18" s="14">
        <v>3941</v>
      </c>
      <c r="L18" s="14">
        <v>1398</v>
      </c>
      <c r="M18" s="14">
        <v>809</v>
      </c>
      <c r="N18" s="12">
        <f t="shared" si="2"/>
        <v>35670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49</v>
      </c>
      <c r="C19" s="14">
        <v>53</v>
      </c>
      <c r="D19" s="14">
        <v>37</v>
      </c>
      <c r="E19" s="14">
        <v>9</v>
      </c>
      <c r="F19" s="14">
        <v>41</v>
      </c>
      <c r="G19" s="14">
        <v>84</v>
      </c>
      <c r="H19" s="14">
        <v>58</v>
      </c>
      <c r="I19" s="14">
        <v>49</v>
      </c>
      <c r="J19" s="14">
        <v>45</v>
      </c>
      <c r="K19" s="14">
        <v>48</v>
      </c>
      <c r="L19" s="14">
        <v>20</v>
      </c>
      <c r="M19" s="14">
        <v>10</v>
      </c>
      <c r="N19" s="12">
        <f t="shared" si="2"/>
        <v>503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130526</v>
      </c>
      <c r="C20" s="18">
        <f>C21+C22+C23</f>
        <v>83815</v>
      </c>
      <c r="D20" s="18">
        <f>D21+D22+D23</f>
        <v>76968</v>
      </c>
      <c r="E20" s="18">
        <f>E21+E22+E23</f>
        <v>10485</v>
      </c>
      <c r="F20" s="18">
        <f aca="true" t="shared" si="6" ref="F20:M20">F21+F22+F23</f>
        <v>64647</v>
      </c>
      <c r="G20" s="18">
        <f t="shared" si="6"/>
        <v>106225</v>
      </c>
      <c r="H20" s="18">
        <f t="shared" si="6"/>
        <v>112399</v>
      </c>
      <c r="I20" s="18">
        <f t="shared" si="6"/>
        <v>99173</v>
      </c>
      <c r="J20" s="18">
        <f t="shared" si="6"/>
        <v>67512</v>
      </c>
      <c r="K20" s="18">
        <f t="shared" si="6"/>
        <v>106305</v>
      </c>
      <c r="L20" s="18">
        <f t="shared" si="6"/>
        <v>41792</v>
      </c>
      <c r="M20" s="18">
        <f t="shared" si="6"/>
        <v>21445</v>
      </c>
      <c r="N20" s="12">
        <f aca="true" t="shared" si="7" ref="N20:N26">SUM(B20:M20)</f>
        <v>921292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65982</v>
      </c>
      <c r="C21" s="14">
        <v>44823</v>
      </c>
      <c r="D21" s="14">
        <v>39656</v>
      </c>
      <c r="E21" s="14">
        <v>5688</v>
      </c>
      <c r="F21" s="14">
        <v>33224</v>
      </c>
      <c r="G21" s="14">
        <v>54805</v>
      </c>
      <c r="H21" s="14">
        <v>61640</v>
      </c>
      <c r="I21" s="14">
        <v>53348</v>
      </c>
      <c r="J21" s="14">
        <v>35138</v>
      </c>
      <c r="K21" s="14">
        <v>54590</v>
      </c>
      <c r="L21" s="14">
        <v>21757</v>
      </c>
      <c r="M21" s="14">
        <v>10907</v>
      </c>
      <c r="N21" s="12">
        <f t="shared" si="7"/>
        <v>481558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61982</v>
      </c>
      <c r="C22" s="14">
        <v>36600</v>
      </c>
      <c r="D22" s="14">
        <v>36046</v>
      </c>
      <c r="E22" s="14">
        <v>4553</v>
      </c>
      <c r="F22" s="14">
        <v>29857</v>
      </c>
      <c r="G22" s="14">
        <v>48322</v>
      </c>
      <c r="H22" s="14">
        <v>48480</v>
      </c>
      <c r="I22" s="14">
        <v>44132</v>
      </c>
      <c r="J22" s="14">
        <v>30971</v>
      </c>
      <c r="K22" s="14">
        <v>49787</v>
      </c>
      <c r="L22" s="14">
        <v>19098</v>
      </c>
      <c r="M22" s="14">
        <v>10116</v>
      </c>
      <c r="N22" s="12">
        <f t="shared" si="7"/>
        <v>419944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2562</v>
      </c>
      <c r="C23" s="14">
        <v>2392</v>
      </c>
      <c r="D23" s="14">
        <v>1266</v>
      </c>
      <c r="E23" s="14">
        <v>244</v>
      </c>
      <c r="F23" s="14">
        <v>1566</v>
      </c>
      <c r="G23" s="14">
        <v>3098</v>
      </c>
      <c r="H23" s="14">
        <v>2279</v>
      </c>
      <c r="I23" s="14">
        <v>1693</v>
      </c>
      <c r="J23" s="14">
        <v>1403</v>
      </c>
      <c r="K23" s="14">
        <v>1928</v>
      </c>
      <c r="L23" s="14">
        <v>937</v>
      </c>
      <c r="M23" s="14">
        <v>422</v>
      </c>
      <c r="N23" s="12">
        <f t="shared" si="7"/>
        <v>19790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175804</v>
      </c>
      <c r="C24" s="14">
        <f>C25+C26</f>
        <v>132533</v>
      </c>
      <c r="D24" s="14">
        <f>D25+D26</f>
        <v>123141</v>
      </c>
      <c r="E24" s="14">
        <f>E25+E26</f>
        <v>19032</v>
      </c>
      <c r="F24" s="14">
        <f aca="true" t="shared" si="8" ref="F24:M24">F25+F26</f>
        <v>118029</v>
      </c>
      <c r="G24" s="14">
        <f t="shared" si="8"/>
        <v>182535</v>
      </c>
      <c r="H24" s="14">
        <f t="shared" si="8"/>
        <v>156647</v>
      </c>
      <c r="I24" s="14">
        <f t="shared" si="8"/>
        <v>124093</v>
      </c>
      <c r="J24" s="14">
        <f t="shared" si="8"/>
        <v>96155</v>
      </c>
      <c r="K24" s="14">
        <f t="shared" si="8"/>
        <v>108437</v>
      </c>
      <c r="L24" s="14">
        <f t="shared" si="8"/>
        <v>36440</v>
      </c>
      <c r="M24" s="14">
        <f t="shared" si="8"/>
        <v>18931</v>
      </c>
      <c r="N24" s="12">
        <f t="shared" si="7"/>
        <v>1291777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69629</v>
      </c>
      <c r="C25" s="14">
        <v>59788</v>
      </c>
      <c r="D25" s="14">
        <v>55916</v>
      </c>
      <c r="E25" s="14">
        <v>9818</v>
      </c>
      <c r="F25" s="14">
        <v>53112</v>
      </c>
      <c r="G25" s="14">
        <v>86642</v>
      </c>
      <c r="H25" s="14">
        <v>77254</v>
      </c>
      <c r="I25" s="14">
        <v>51639</v>
      </c>
      <c r="J25" s="14">
        <v>45815</v>
      </c>
      <c r="K25" s="14">
        <v>45304</v>
      </c>
      <c r="L25" s="14">
        <v>15604</v>
      </c>
      <c r="M25" s="14">
        <v>7063</v>
      </c>
      <c r="N25" s="12">
        <f t="shared" si="7"/>
        <v>577584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106175</v>
      </c>
      <c r="C26" s="14">
        <v>72745</v>
      </c>
      <c r="D26" s="14">
        <v>67225</v>
      </c>
      <c r="E26" s="14">
        <v>9214</v>
      </c>
      <c r="F26" s="14">
        <v>64917</v>
      </c>
      <c r="G26" s="14">
        <v>95893</v>
      </c>
      <c r="H26" s="14">
        <v>79393</v>
      </c>
      <c r="I26" s="14">
        <v>72454</v>
      </c>
      <c r="J26" s="14">
        <v>50340</v>
      </c>
      <c r="K26" s="14">
        <v>63133</v>
      </c>
      <c r="L26" s="14">
        <v>20836</v>
      </c>
      <c r="M26" s="14">
        <v>11868</v>
      </c>
      <c r="N26" s="12">
        <f t="shared" si="7"/>
        <v>714193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1061999.0104964601</v>
      </c>
      <c r="C36" s="61">
        <f aca="true" t="shared" si="11" ref="C36:M36">C37+C38+C39+C40</f>
        <v>772835.2160815</v>
      </c>
      <c r="D36" s="61">
        <f t="shared" si="11"/>
        <v>719987.4233097499</v>
      </c>
      <c r="E36" s="61">
        <f t="shared" si="11"/>
        <v>132355.2812496</v>
      </c>
      <c r="F36" s="61">
        <f t="shared" si="11"/>
        <v>694537.5790465001</v>
      </c>
      <c r="G36" s="61">
        <f t="shared" si="11"/>
        <v>899570.7960000001</v>
      </c>
      <c r="H36" s="61">
        <f t="shared" si="11"/>
        <v>955914.569</v>
      </c>
      <c r="I36" s="61">
        <f t="shared" si="11"/>
        <v>790777.7774473999</v>
      </c>
      <c r="J36" s="61">
        <f t="shared" si="11"/>
        <v>656709.1006897</v>
      </c>
      <c r="K36" s="61">
        <f t="shared" si="11"/>
        <v>787839.61949488</v>
      </c>
      <c r="L36" s="61">
        <f t="shared" si="11"/>
        <v>381515.96791346</v>
      </c>
      <c r="M36" s="61">
        <f t="shared" si="11"/>
        <v>199756.94868672002</v>
      </c>
      <c r="N36" s="61">
        <f>N37+N38+N39+N40</f>
        <v>8053799.28941597</v>
      </c>
    </row>
    <row r="37" spans="1:14" ht="18.75" customHeight="1">
      <c r="A37" s="58" t="s">
        <v>55</v>
      </c>
      <c r="B37" s="55">
        <f aca="true" t="shared" si="12" ref="B37:M37">B29*B7</f>
        <v>1061983.8492</v>
      </c>
      <c r="C37" s="55">
        <f t="shared" si="12"/>
        <v>772756.3532</v>
      </c>
      <c r="D37" s="55">
        <f t="shared" si="12"/>
        <v>709940.686</v>
      </c>
      <c r="E37" s="55">
        <f t="shared" si="12"/>
        <v>132038.1194</v>
      </c>
      <c r="F37" s="55">
        <f t="shared" si="12"/>
        <v>694459.8700000001</v>
      </c>
      <c r="G37" s="55">
        <f t="shared" si="12"/>
        <v>899638.8700000001</v>
      </c>
      <c r="H37" s="55">
        <f t="shared" si="12"/>
        <v>955738.6649999999</v>
      </c>
      <c r="I37" s="55">
        <f t="shared" si="12"/>
        <v>790573.8228</v>
      </c>
      <c r="J37" s="55">
        <f t="shared" si="12"/>
        <v>656523.6301000001</v>
      </c>
      <c r="K37" s="55">
        <f t="shared" si="12"/>
        <v>787619.1147</v>
      </c>
      <c r="L37" s="55">
        <f t="shared" si="12"/>
        <v>381390.0458</v>
      </c>
      <c r="M37" s="55">
        <f t="shared" si="12"/>
        <v>199645.8591</v>
      </c>
      <c r="N37" s="57">
        <f>SUM(B37:M37)</f>
        <v>8042308.8853</v>
      </c>
    </row>
    <row r="38" spans="1:14" ht="18.75" customHeight="1">
      <c r="A38" s="58" t="s">
        <v>56</v>
      </c>
      <c r="B38" s="55">
        <f aca="true" t="shared" si="13" ref="B38:M38">B30*B7</f>
        <v>-3241.91870354</v>
      </c>
      <c r="C38" s="55">
        <f t="shared" si="13"/>
        <v>-2313.6571185</v>
      </c>
      <c r="D38" s="55">
        <f t="shared" si="13"/>
        <v>-2171.11269025</v>
      </c>
      <c r="E38" s="55">
        <f t="shared" si="13"/>
        <v>-329.1181504</v>
      </c>
      <c r="F38" s="55">
        <f t="shared" si="13"/>
        <v>-2083.6909535</v>
      </c>
      <c r="G38" s="55">
        <f t="shared" si="13"/>
        <v>-2730.2340000000004</v>
      </c>
      <c r="H38" s="55">
        <f t="shared" si="13"/>
        <v>-2721.656</v>
      </c>
      <c r="I38" s="55">
        <f t="shared" si="13"/>
        <v>-2342.6453526</v>
      </c>
      <c r="J38" s="55">
        <f t="shared" si="13"/>
        <v>-1933.1294103</v>
      </c>
      <c r="K38" s="55">
        <f t="shared" si="13"/>
        <v>-2381.73520512</v>
      </c>
      <c r="L38" s="55">
        <f t="shared" si="13"/>
        <v>-1145.2378865399999</v>
      </c>
      <c r="M38" s="55">
        <f t="shared" si="13"/>
        <v>-607.95041328</v>
      </c>
      <c r="N38" s="25">
        <f>SUM(B38:M38)</f>
        <v>-24002.08588403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10056.45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10056.45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-79218.6</v>
      </c>
      <c r="C42" s="25">
        <f aca="true" t="shared" si="15" ref="C42:M42">+C43+C46+C54+C55</f>
        <v>-82285.2</v>
      </c>
      <c r="D42" s="25">
        <f t="shared" si="15"/>
        <v>-58561.8</v>
      </c>
      <c r="E42" s="25">
        <f t="shared" si="15"/>
        <v>-6382.4</v>
      </c>
      <c r="F42" s="25">
        <f t="shared" si="15"/>
        <v>-48609.6</v>
      </c>
      <c r="G42" s="25">
        <f t="shared" si="15"/>
        <v>-88836.4</v>
      </c>
      <c r="H42" s="25">
        <f t="shared" si="15"/>
        <v>-101675</v>
      </c>
      <c r="I42" s="25">
        <f t="shared" si="15"/>
        <v>-48533.6</v>
      </c>
      <c r="J42" s="25">
        <f t="shared" si="15"/>
        <v>-63190.2</v>
      </c>
      <c r="K42" s="25">
        <f t="shared" si="15"/>
        <v>-53169.6</v>
      </c>
      <c r="L42" s="25">
        <f t="shared" si="15"/>
        <v>-33668</v>
      </c>
      <c r="M42" s="25">
        <f t="shared" si="15"/>
        <v>-19908.2</v>
      </c>
      <c r="N42" s="25">
        <f>+N43+N46+N54+N55</f>
        <v>-684038.5999999999</v>
      </c>
    </row>
    <row r="43" spans="1:14" ht="18.75" customHeight="1">
      <c r="A43" s="17" t="s">
        <v>60</v>
      </c>
      <c r="B43" s="26">
        <f>B44+B45</f>
        <v>-79218.6</v>
      </c>
      <c r="C43" s="26">
        <f>C44+C45</f>
        <v>-82285.2</v>
      </c>
      <c r="D43" s="26">
        <f>D44+D45</f>
        <v>-58561.8</v>
      </c>
      <c r="E43" s="26">
        <f>E44+E45</f>
        <v>-5882.4</v>
      </c>
      <c r="F43" s="26">
        <f aca="true" t="shared" si="16" ref="F43:M43">F44+F45</f>
        <v>-48609.6</v>
      </c>
      <c r="G43" s="26">
        <f t="shared" si="16"/>
        <v>-88836.4</v>
      </c>
      <c r="H43" s="26">
        <f t="shared" si="16"/>
        <v>-101175</v>
      </c>
      <c r="I43" s="26">
        <f t="shared" si="16"/>
        <v>-48533.6</v>
      </c>
      <c r="J43" s="26">
        <f t="shared" si="16"/>
        <v>-63190.2</v>
      </c>
      <c r="K43" s="26">
        <f t="shared" si="16"/>
        <v>-53169.6</v>
      </c>
      <c r="L43" s="26">
        <f t="shared" si="16"/>
        <v>-33668</v>
      </c>
      <c r="M43" s="26">
        <f t="shared" si="16"/>
        <v>-19908.2</v>
      </c>
      <c r="N43" s="25">
        <f aca="true" t="shared" si="17" ref="N43:N55">SUM(B43:M43)</f>
        <v>-683038.5999999999</v>
      </c>
    </row>
    <row r="44" spans="1:25" ht="18.75" customHeight="1">
      <c r="A44" s="13" t="s">
        <v>61</v>
      </c>
      <c r="B44" s="20">
        <f>ROUND(-B9*$D$3,2)</f>
        <v>-79218.6</v>
      </c>
      <c r="C44" s="20">
        <f>ROUND(-C9*$D$3,2)</f>
        <v>-82285.2</v>
      </c>
      <c r="D44" s="20">
        <f>ROUND(-D9*$D$3,2)</f>
        <v>-58561.8</v>
      </c>
      <c r="E44" s="20">
        <f>ROUND(-E9*$D$3,2)</f>
        <v>-5882.4</v>
      </c>
      <c r="F44" s="20">
        <f aca="true" t="shared" si="18" ref="F44:M44">ROUND(-F9*$D$3,2)</f>
        <v>-48609.6</v>
      </c>
      <c r="G44" s="20">
        <f t="shared" si="18"/>
        <v>-88836.4</v>
      </c>
      <c r="H44" s="20">
        <f t="shared" si="18"/>
        <v>-101175</v>
      </c>
      <c r="I44" s="20">
        <f t="shared" si="18"/>
        <v>-48533.6</v>
      </c>
      <c r="J44" s="20">
        <f t="shared" si="18"/>
        <v>-63190.2</v>
      </c>
      <c r="K44" s="20">
        <f t="shared" si="18"/>
        <v>-53169.6</v>
      </c>
      <c r="L44" s="20">
        <f t="shared" si="18"/>
        <v>-33668</v>
      </c>
      <c r="M44" s="20">
        <f t="shared" si="18"/>
        <v>-19908.2</v>
      </c>
      <c r="N44" s="47">
        <f t="shared" si="17"/>
        <v>-683038.5999999999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982780.4104964602</v>
      </c>
      <c r="C57" s="29">
        <f t="shared" si="21"/>
        <v>690550.0160815001</v>
      </c>
      <c r="D57" s="29">
        <f t="shared" si="21"/>
        <v>661425.6233097499</v>
      </c>
      <c r="E57" s="29">
        <f t="shared" si="21"/>
        <v>125972.8812496</v>
      </c>
      <c r="F57" s="29">
        <f t="shared" si="21"/>
        <v>645927.9790465002</v>
      </c>
      <c r="G57" s="29">
        <f t="shared" si="21"/>
        <v>810734.3960000001</v>
      </c>
      <c r="H57" s="29">
        <f t="shared" si="21"/>
        <v>854239.569</v>
      </c>
      <c r="I57" s="29">
        <f t="shared" si="21"/>
        <v>742244.1774473999</v>
      </c>
      <c r="J57" s="29">
        <f t="shared" si="21"/>
        <v>593518.9006897</v>
      </c>
      <c r="K57" s="29">
        <f t="shared" si="21"/>
        <v>734670.01949488</v>
      </c>
      <c r="L57" s="29">
        <f t="shared" si="21"/>
        <v>347847.96791346</v>
      </c>
      <c r="M57" s="29">
        <f t="shared" si="21"/>
        <v>179848.74868672</v>
      </c>
      <c r="N57" s="29">
        <f>SUM(B57:M57)</f>
        <v>7369760.68941597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982780.41</v>
      </c>
      <c r="C60" s="36">
        <f aca="true" t="shared" si="22" ref="C60:M60">SUM(C61:C74)</f>
        <v>690550.02</v>
      </c>
      <c r="D60" s="36">
        <f t="shared" si="22"/>
        <v>661425.63</v>
      </c>
      <c r="E60" s="36">
        <f t="shared" si="22"/>
        <v>125972.88</v>
      </c>
      <c r="F60" s="36">
        <f t="shared" si="22"/>
        <v>645927.98</v>
      </c>
      <c r="G60" s="36">
        <f t="shared" si="22"/>
        <v>810734.4</v>
      </c>
      <c r="H60" s="36">
        <f t="shared" si="22"/>
        <v>854239.57</v>
      </c>
      <c r="I60" s="36">
        <f t="shared" si="22"/>
        <v>742244.17</v>
      </c>
      <c r="J60" s="36">
        <f t="shared" si="22"/>
        <v>593518.9</v>
      </c>
      <c r="K60" s="36">
        <f t="shared" si="22"/>
        <v>734670.01</v>
      </c>
      <c r="L60" s="36">
        <f t="shared" si="22"/>
        <v>347847.97</v>
      </c>
      <c r="M60" s="36">
        <f t="shared" si="22"/>
        <v>179848.75</v>
      </c>
      <c r="N60" s="29">
        <f>SUM(N61:N74)</f>
        <v>7369760.6899999995</v>
      </c>
    </row>
    <row r="61" spans="1:15" ht="18.75" customHeight="1">
      <c r="A61" s="17" t="s">
        <v>75</v>
      </c>
      <c r="B61" s="36">
        <v>185382.88</v>
      </c>
      <c r="C61" s="36">
        <v>206675.13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392058.01</v>
      </c>
      <c r="O61"/>
    </row>
    <row r="62" spans="1:15" ht="18.75" customHeight="1">
      <c r="A62" s="17" t="s">
        <v>76</v>
      </c>
      <c r="B62" s="36">
        <v>797397.53</v>
      </c>
      <c r="C62" s="36">
        <v>483874.89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1281272.42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661425.63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661425.63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125972.88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125972.88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645927.98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645927.98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810734.4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810734.4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667365.22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667365.22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186874.35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186874.35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742244.17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742244.17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593518.9</v>
      </c>
      <c r="K70" s="35">
        <v>0</v>
      </c>
      <c r="L70" s="35">
        <v>0</v>
      </c>
      <c r="M70" s="35">
        <v>0</v>
      </c>
      <c r="N70" s="29">
        <f t="shared" si="23"/>
        <v>593518.9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734670.01</v>
      </c>
      <c r="L71" s="35">
        <v>0</v>
      </c>
      <c r="M71" s="62"/>
      <c r="N71" s="26">
        <f t="shared" si="23"/>
        <v>734670.01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347847.97</v>
      </c>
      <c r="M72" s="35">
        <v>0</v>
      </c>
      <c r="N72" s="29">
        <f t="shared" si="23"/>
        <v>347847.97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179848.75</v>
      </c>
      <c r="N73" s="26">
        <f t="shared" si="23"/>
        <v>179848.75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2.2836964314950823</v>
      </c>
      <c r="C78" s="45">
        <v>2.225967290613736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1.978681081947689</v>
      </c>
      <c r="C79" s="45">
        <v>1.86613746035459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1.8147751717423535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2.5261534001908617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2.1192371130091847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1.680372839690664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1.9766652759588896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1.9331770571107807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1.920095224266043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2.1625107455230688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2.0674786570590165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2.454710194911016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2.405637832372557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2017-05-19T19:46:02Z</dcterms:modified>
  <cp:category/>
  <cp:version/>
  <cp:contentType/>
  <cp:contentStatus/>
</cp:coreProperties>
</file>