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<sst xmlns="http://schemas.openxmlformats.org/spreadsheetml/2006/main" count="105" uniqueCount="103">
  <si>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</si>
  <si>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</si>
  <si>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</si>
  <si>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</si>
  <si>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</si>
  <si>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</si>
  <si>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</si>
  <si>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</si>
  <si>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</si>
  <si>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</si>
  <si>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</si>
  <si>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</si>
  <si>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</si>
  <si>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</si>
  <si>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</si>
  <si>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</si>
  <si>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</si>
  <si>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</si>
  <si>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</si>
  <si>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</si>
  <si>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</si>
  <si>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</si>
  <si>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</si>
  <si>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</si>
  <si>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</si>
  <si>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</si>
  <si>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</si>
  <si>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</si>
  <si>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</si>
  <si>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</si>
  <si>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</si>
  <si>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</si>
  <si>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</si>
  <si>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</si>
  <si>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</si>
  <si>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</si>
  <si>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</si>
  <si>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</si>
  <si>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</si>
  <si>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</si>
  <si>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</si>
  <si>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</si>
  <si>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</si>
  <si>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</si>
  <si>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</si>
  <si>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</si>
  <si>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</si>
  <si>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</si>
  <si>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</si>
  <si>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</si>
  <si>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</si>
  <si>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</si>
  <si>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</si>
  <si>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</si>
  <si>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</si>
  <si>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</si>
  <si>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</si>
  <si>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</si>
  <si>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</si>
  <si>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</si>
  <si>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</si>
  <si>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</si>
  <si>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</si>
  <si>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</si>
  <si>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</si>
  <si>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</si>
  <si>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</si>
  <si>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</si>
  <si>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</si>
  <si>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</si>
  <si>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</si>
  <si>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</si>
  <si>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</si>
  <si>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</si>
  <si>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</si>
  <si>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</si>
  <si>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</si>
  <si>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</si>
  <si>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</si>
  <si>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</si>
  <si>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</si>
  <si>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</si>
  <si>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</si>
  <si>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</si>
  <si>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</si>
  <si>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</si>
  <si>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</si>
  <si>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</si>
  <si>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</si>
  <si>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</si>
  <si>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</si>
  <si>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</si>
  <si>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</si>
  <si>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</si>
  <si>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</si>
  <si>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</si>
  <si>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</si>
  <si>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</si>
  <si>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</si>
  <si>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</si>
  <si>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</si>
  <si>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</si>
  <si>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14/05/17 - VENCIMENTO 19/05/17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</si>
</sst>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225130</v>
      </c>
      <c r="C7" s="10">
        <f>C8+C20+C24</f>
        <v>145075</v>
      </c>
      <c r="D7" s="10">
        <f>D8+D20+D24</f>
        <v>185738</v>
      </c>
      <c r="E7" s="10">
        <f>E8+E20+E24</f>
        <v>20854</v>
      </c>
      <c r="F7" s="10">
        <f aca="true" t="shared" si="0" ref="F7:M7">F8+F20+F24</f>
        <v>148509</v>
      </c>
      <c r="G7" s="10">
        <f t="shared" si="0"/>
        <v>212954</v>
      </c>
      <c r="H7" s="10">
        <f t="shared" si="0"/>
        <v>189179</v>
      </c>
      <c r="I7" s="10">
        <f t="shared" si="0"/>
        <v>202857</v>
      </c>
      <c r="J7" s="10">
        <f t="shared" si="0"/>
        <v>140445</v>
      </c>
      <c r="K7" s="10">
        <f t="shared" si="0"/>
        <v>195215</v>
      </c>
      <c r="L7" s="10">
        <f t="shared" si="0"/>
        <v>59814</v>
      </c>
      <c r="M7" s="10">
        <f t="shared" si="0"/>
        <v>30276</v>
      </c>
      <c r="N7" s="10">
        <f>+N8+N20+N24</f>
        <v>1756046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99977</v>
      </c>
      <c r="C8" s="12">
        <f>+C9+C12+C16</f>
        <v>67959</v>
      </c>
      <c r="D8" s="12">
        <f>+D9+D12+D16</f>
        <v>90819</v>
      </c>
      <c r="E8" s="12">
        <f>+E9+E12+E16</f>
        <v>9359</v>
      </c>
      <c r="F8" s="12">
        <f aca="true" t="shared" si="1" ref="F8:M8">+F9+F12+F16</f>
        <v>68249</v>
      </c>
      <c r="G8" s="12">
        <f t="shared" si="1"/>
        <v>101134</v>
      </c>
      <c r="H8" s="12">
        <f t="shared" si="1"/>
        <v>89920</v>
      </c>
      <c r="I8" s="12">
        <f t="shared" si="1"/>
        <v>94792</v>
      </c>
      <c r="J8" s="12">
        <f t="shared" si="1"/>
        <v>67459</v>
      </c>
      <c r="K8" s="12">
        <f t="shared" si="1"/>
        <v>90912</v>
      </c>
      <c r="L8" s="12">
        <f t="shared" si="1"/>
        <v>31199</v>
      </c>
      <c r="M8" s="12">
        <f t="shared" si="1"/>
        <v>16587</v>
      </c>
      <c r="N8" s="12">
        <f>SUM(B8:M8)</f>
        <v>828366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15967</v>
      </c>
      <c r="C9" s="14">
        <v>13261</v>
      </c>
      <c r="D9" s="14">
        <v>13457</v>
      </c>
      <c r="E9" s="14">
        <v>969</v>
      </c>
      <c r="F9" s="14">
        <v>10024</v>
      </c>
      <c r="G9" s="14">
        <v>16767</v>
      </c>
      <c r="H9" s="14">
        <v>18173</v>
      </c>
      <c r="I9" s="14">
        <v>11010</v>
      </c>
      <c r="J9" s="14">
        <v>12035</v>
      </c>
      <c r="K9" s="14">
        <v>11593</v>
      </c>
      <c r="L9" s="14">
        <v>5083</v>
      </c>
      <c r="M9" s="14">
        <v>2673</v>
      </c>
      <c r="N9" s="12">
        <f aca="true" t="shared" si="2" ref="N9:N19">SUM(B9:M9)</f>
        <v>131012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15967</v>
      </c>
      <c r="C10" s="14">
        <f>+C9-C11</f>
        <v>13261</v>
      </c>
      <c r="D10" s="14">
        <f>+D9-D11</f>
        <v>13457</v>
      </c>
      <c r="E10" s="14">
        <f>+E9-E11</f>
        <v>969</v>
      </c>
      <c r="F10" s="14">
        <f aca="true" t="shared" si="3" ref="F10:M10">+F9-F11</f>
        <v>10024</v>
      </c>
      <c r="G10" s="14">
        <f t="shared" si="3"/>
        <v>16767</v>
      </c>
      <c r="H10" s="14">
        <f t="shared" si="3"/>
        <v>18173</v>
      </c>
      <c r="I10" s="14">
        <f t="shared" si="3"/>
        <v>11010</v>
      </c>
      <c r="J10" s="14">
        <f t="shared" si="3"/>
        <v>12035</v>
      </c>
      <c r="K10" s="14">
        <f t="shared" si="3"/>
        <v>11593</v>
      </c>
      <c r="L10" s="14">
        <f t="shared" si="3"/>
        <v>5083</v>
      </c>
      <c r="M10" s="14">
        <f t="shared" si="3"/>
        <v>2673</v>
      </c>
      <c r="N10" s="12">
        <f t="shared" si="2"/>
        <v>131012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74727</v>
      </c>
      <c r="C12" s="14">
        <f>C13+C14+C15</f>
        <v>49183</v>
      </c>
      <c r="D12" s="14">
        <f>D13+D14+D15</f>
        <v>69959</v>
      </c>
      <c r="E12" s="14">
        <f>E13+E14+E15</f>
        <v>7551</v>
      </c>
      <c r="F12" s="14">
        <f aca="true" t="shared" si="4" ref="F12:M12">F13+F14+F15</f>
        <v>52148</v>
      </c>
      <c r="G12" s="14">
        <f t="shared" si="4"/>
        <v>75550</v>
      </c>
      <c r="H12" s="14">
        <f t="shared" si="4"/>
        <v>64112</v>
      </c>
      <c r="I12" s="14">
        <f t="shared" si="4"/>
        <v>74677</v>
      </c>
      <c r="J12" s="14">
        <f t="shared" si="4"/>
        <v>49060</v>
      </c>
      <c r="K12" s="14">
        <f t="shared" si="4"/>
        <v>69258</v>
      </c>
      <c r="L12" s="14">
        <f t="shared" si="4"/>
        <v>23538</v>
      </c>
      <c r="M12" s="14">
        <f t="shared" si="4"/>
        <v>12626</v>
      </c>
      <c r="N12" s="12">
        <f t="shared" si="2"/>
        <v>622389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35642</v>
      </c>
      <c r="C13" s="14">
        <v>24686</v>
      </c>
      <c r="D13" s="14">
        <v>33625</v>
      </c>
      <c r="E13" s="14">
        <v>3730</v>
      </c>
      <c r="F13" s="14">
        <v>25431</v>
      </c>
      <c r="G13" s="14">
        <v>36649</v>
      </c>
      <c r="H13" s="14">
        <v>32194</v>
      </c>
      <c r="I13" s="14">
        <v>36725</v>
      </c>
      <c r="J13" s="14">
        <v>22910</v>
      </c>
      <c r="K13" s="14">
        <v>31305</v>
      </c>
      <c r="L13" s="14">
        <v>10339</v>
      </c>
      <c r="M13" s="14">
        <v>5429</v>
      </c>
      <c r="N13" s="12">
        <f t="shared" si="2"/>
        <v>298665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37972</v>
      </c>
      <c r="C14" s="14">
        <v>23442</v>
      </c>
      <c r="D14" s="14">
        <v>35411</v>
      </c>
      <c r="E14" s="14">
        <v>3690</v>
      </c>
      <c r="F14" s="14">
        <v>25788</v>
      </c>
      <c r="G14" s="14">
        <v>37263</v>
      </c>
      <c r="H14" s="14">
        <v>30807</v>
      </c>
      <c r="I14" s="14">
        <v>37148</v>
      </c>
      <c r="J14" s="14">
        <v>25300</v>
      </c>
      <c r="K14" s="14">
        <v>37021</v>
      </c>
      <c r="L14" s="14">
        <v>12811</v>
      </c>
      <c r="M14" s="14">
        <v>7042</v>
      </c>
      <c r="N14" s="12">
        <f t="shared" si="2"/>
        <v>313695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1113</v>
      </c>
      <c r="C15" s="14">
        <v>1055</v>
      </c>
      <c r="D15" s="14">
        <v>923</v>
      </c>
      <c r="E15" s="14">
        <v>131</v>
      </c>
      <c r="F15" s="14">
        <v>929</v>
      </c>
      <c r="G15" s="14">
        <v>1638</v>
      </c>
      <c r="H15" s="14">
        <v>1111</v>
      </c>
      <c r="I15" s="14">
        <v>804</v>
      </c>
      <c r="J15" s="14">
        <v>850</v>
      </c>
      <c r="K15" s="14">
        <v>932</v>
      </c>
      <c r="L15" s="14">
        <v>388</v>
      </c>
      <c r="M15" s="14">
        <v>155</v>
      </c>
      <c r="N15" s="12">
        <f t="shared" si="2"/>
        <v>10029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9283</v>
      </c>
      <c r="C16" s="14">
        <f>C17+C18+C19</f>
        <v>5515</v>
      </c>
      <c r="D16" s="14">
        <f>D17+D18+D19</f>
        <v>7403</v>
      </c>
      <c r="E16" s="14">
        <f>E17+E18+E19</f>
        <v>839</v>
      </c>
      <c r="F16" s="14">
        <f aca="true" t="shared" si="5" ref="F16:M16">F17+F18+F19</f>
        <v>6077</v>
      </c>
      <c r="G16" s="14">
        <f t="shared" si="5"/>
        <v>8817</v>
      </c>
      <c r="H16" s="14">
        <f t="shared" si="5"/>
        <v>7635</v>
      </c>
      <c r="I16" s="14">
        <f t="shared" si="5"/>
        <v>9105</v>
      </c>
      <c r="J16" s="14">
        <f t="shared" si="5"/>
        <v>6364</v>
      </c>
      <c r="K16" s="14">
        <f t="shared" si="5"/>
        <v>10061</v>
      </c>
      <c r="L16" s="14">
        <f t="shared" si="5"/>
        <v>2578</v>
      </c>
      <c r="M16" s="14">
        <f t="shared" si="5"/>
        <v>1288</v>
      </c>
      <c r="N16" s="12">
        <f t="shared" si="2"/>
        <v>74965</v>
      </c>
    </row>
    <row r="17" spans="1:25" ht="18.75" customHeight="1">
      <c r="A17" s="15" t="s">
        <v>16</v>
      </c>
      <c r="B17" s="14">
        <v>7067</v>
      </c>
      <c r="C17" s="14">
        <v>4322</v>
      </c>
      <c r="D17" s="14">
        <v>5390</v>
      </c>
      <c r="E17" s="14">
        <v>618</v>
      </c>
      <c r="F17" s="14">
        <v>4612</v>
      </c>
      <c r="G17" s="14">
        <v>6702</v>
      </c>
      <c r="H17" s="14">
        <v>5789</v>
      </c>
      <c r="I17" s="14">
        <v>7020</v>
      </c>
      <c r="J17" s="14">
        <v>4510</v>
      </c>
      <c r="K17" s="14">
        <v>7370</v>
      </c>
      <c r="L17" s="14">
        <v>1754</v>
      </c>
      <c r="M17" s="14">
        <v>868</v>
      </c>
      <c r="N17" s="12">
        <f t="shared" si="2"/>
        <v>56022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2193</v>
      </c>
      <c r="C18" s="14">
        <v>1185</v>
      </c>
      <c r="D18" s="14">
        <v>1990</v>
      </c>
      <c r="E18" s="14">
        <v>215</v>
      </c>
      <c r="F18" s="14">
        <v>1441</v>
      </c>
      <c r="G18" s="14">
        <v>2097</v>
      </c>
      <c r="H18" s="14">
        <v>1829</v>
      </c>
      <c r="I18" s="14">
        <v>2068</v>
      </c>
      <c r="J18" s="14">
        <v>1839</v>
      </c>
      <c r="K18" s="14">
        <v>2681</v>
      </c>
      <c r="L18" s="14">
        <v>824</v>
      </c>
      <c r="M18" s="14">
        <v>416</v>
      </c>
      <c r="N18" s="12">
        <f t="shared" si="2"/>
        <v>18778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23</v>
      </c>
      <c r="C19" s="14">
        <v>8</v>
      </c>
      <c r="D19" s="14">
        <v>23</v>
      </c>
      <c r="E19" s="14">
        <v>6</v>
      </c>
      <c r="F19" s="14">
        <v>24</v>
      </c>
      <c r="G19" s="14">
        <v>18</v>
      </c>
      <c r="H19" s="14">
        <v>17</v>
      </c>
      <c r="I19" s="14">
        <v>17</v>
      </c>
      <c r="J19" s="14">
        <v>15</v>
      </c>
      <c r="K19" s="14">
        <v>10</v>
      </c>
      <c r="L19" s="14">
        <v>0</v>
      </c>
      <c r="M19" s="14">
        <v>4</v>
      </c>
      <c r="N19" s="12">
        <f t="shared" si="2"/>
        <v>165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53892</v>
      </c>
      <c r="C20" s="18">
        <f>C21+C22+C23</f>
        <v>30864</v>
      </c>
      <c r="D20" s="18">
        <f>D21+D22+D23</f>
        <v>40135</v>
      </c>
      <c r="E20" s="18">
        <f>E21+E22+E23</f>
        <v>4532</v>
      </c>
      <c r="F20" s="18">
        <f aca="true" t="shared" si="6" ref="F20:M20">F21+F22+F23</f>
        <v>31984</v>
      </c>
      <c r="G20" s="18">
        <f t="shared" si="6"/>
        <v>43833</v>
      </c>
      <c r="H20" s="18">
        <f t="shared" si="6"/>
        <v>41208</v>
      </c>
      <c r="I20" s="18">
        <f t="shared" si="6"/>
        <v>51765</v>
      </c>
      <c r="J20" s="18">
        <f t="shared" si="6"/>
        <v>31107</v>
      </c>
      <c r="K20" s="18">
        <f t="shared" si="6"/>
        <v>55311</v>
      </c>
      <c r="L20" s="18">
        <f t="shared" si="6"/>
        <v>15385</v>
      </c>
      <c r="M20" s="18">
        <f t="shared" si="6"/>
        <v>7717</v>
      </c>
      <c r="N20" s="12">
        <f aca="true" t="shared" si="7" ref="N20:N26">SUM(B20:M20)</f>
        <v>407733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29337</v>
      </c>
      <c r="C21" s="14">
        <v>18559</v>
      </c>
      <c r="D21" s="14">
        <v>21807</v>
      </c>
      <c r="E21" s="14">
        <v>2480</v>
      </c>
      <c r="F21" s="14">
        <v>18007</v>
      </c>
      <c r="G21" s="14">
        <v>24215</v>
      </c>
      <c r="H21" s="14">
        <v>24527</v>
      </c>
      <c r="I21" s="14">
        <v>28803</v>
      </c>
      <c r="J21" s="14">
        <v>17088</v>
      </c>
      <c r="K21" s="14">
        <v>28555</v>
      </c>
      <c r="L21" s="14">
        <v>8165</v>
      </c>
      <c r="M21" s="14">
        <v>3971</v>
      </c>
      <c r="N21" s="12">
        <f t="shared" si="7"/>
        <v>225514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24018</v>
      </c>
      <c r="C22" s="14">
        <v>11905</v>
      </c>
      <c r="D22" s="14">
        <v>17960</v>
      </c>
      <c r="E22" s="14">
        <v>2002</v>
      </c>
      <c r="F22" s="14">
        <v>13545</v>
      </c>
      <c r="G22" s="14">
        <v>18972</v>
      </c>
      <c r="H22" s="14">
        <v>16263</v>
      </c>
      <c r="I22" s="14">
        <v>22564</v>
      </c>
      <c r="J22" s="14">
        <v>13659</v>
      </c>
      <c r="K22" s="14">
        <v>26230</v>
      </c>
      <c r="L22" s="14">
        <v>7027</v>
      </c>
      <c r="M22" s="14">
        <v>3670</v>
      </c>
      <c r="N22" s="12">
        <f t="shared" si="7"/>
        <v>177815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537</v>
      </c>
      <c r="C23" s="14">
        <v>400</v>
      </c>
      <c r="D23" s="14">
        <v>368</v>
      </c>
      <c r="E23" s="14">
        <v>50</v>
      </c>
      <c r="F23" s="14">
        <v>432</v>
      </c>
      <c r="G23" s="14">
        <v>646</v>
      </c>
      <c r="H23" s="14">
        <v>418</v>
      </c>
      <c r="I23" s="14">
        <v>398</v>
      </c>
      <c r="J23" s="14">
        <v>360</v>
      </c>
      <c r="K23" s="14">
        <v>526</v>
      </c>
      <c r="L23" s="14">
        <v>193</v>
      </c>
      <c r="M23" s="14">
        <v>76</v>
      </c>
      <c r="N23" s="12">
        <f t="shared" si="7"/>
        <v>4404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71261</v>
      </c>
      <c r="C24" s="14">
        <f>C25+C26</f>
        <v>46252</v>
      </c>
      <c r="D24" s="14">
        <f>D25+D26</f>
        <v>54784</v>
      </c>
      <c r="E24" s="14">
        <f>E25+E26</f>
        <v>6963</v>
      </c>
      <c r="F24" s="14">
        <f aca="true" t="shared" si="8" ref="F24:M24">F25+F26</f>
        <v>48276</v>
      </c>
      <c r="G24" s="14">
        <f t="shared" si="8"/>
        <v>67987</v>
      </c>
      <c r="H24" s="14">
        <f t="shared" si="8"/>
        <v>58051</v>
      </c>
      <c r="I24" s="14">
        <f t="shared" si="8"/>
        <v>56300</v>
      </c>
      <c r="J24" s="14">
        <f t="shared" si="8"/>
        <v>41879</v>
      </c>
      <c r="K24" s="14">
        <f t="shared" si="8"/>
        <v>48992</v>
      </c>
      <c r="L24" s="14">
        <f t="shared" si="8"/>
        <v>13230</v>
      </c>
      <c r="M24" s="14">
        <f t="shared" si="8"/>
        <v>5972</v>
      </c>
      <c r="N24" s="12">
        <f t="shared" si="7"/>
        <v>519947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32929</v>
      </c>
      <c r="C25" s="14">
        <v>24710</v>
      </c>
      <c r="D25" s="14">
        <v>29506</v>
      </c>
      <c r="E25" s="14">
        <v>4026</v>
      </c>
      <c r="F25" s="14">
        <v>26386</v>
      </c>
      <c r="G25" s="14">
        <v>38319</v>
      </c>
      <c r="H25" s="14">
        <v>33386</v>
      </c>
      <c r="I25" s="14">
        <v>27074</v>
      </c>
      <c r="J25" s="14">
        <v>23012</v>
      </c>
      <c r="K25" s="14">
        <v>23857</v>
      </c>
      <c r="L25" s="14">
        <v>6578</v>
      </c>
      <c r="M25" s="14">
        <v>2719</v>
      </c>
      <c r="N25" s="12">
        <f t="shared" si="7"/>
        <v>272502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38332</v>
      </c>
      <c r="C26" s="14">
        <v>21542</v>
      </c>
      <c r="D26" s="14">
        <v>25278</v>
      </c>
      <c r="E26" s="14">
        <v>2937</v>
      </c>
      <c r="F26" s="14">
        <v>21890</v>
      </c>
      <c r="G26" s="14">
        <v>29668</v>
      </c>
      <c r="H26" s="14">
        <v>24665</v>
      </c>
      <c r="I26" s="14">
        <v>29226</v>
      </c>
      <c r="J26" s="14">
        <v>18867</v>
      </c>
      <c r="K26" s="14">
        <v>25135</v>
      </c>
      <c r="L26" s="14">
        <v>6652</v>
      </c>
      <c r="M26" s="14">
        <v>3253</v>
      </c>
      <c r="N26" s="12">
        <f t="shared" si="7"/>
        <v>247445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458696.29920979997</v>
      </c>
      <c r="C36" s="61">
        <f aca="true" t="shared" si="11" ref="C36:M36">C37+C38+C39+C40</f>
        <v>285946.0322875</v>
      </c>
      <c r="D36" s="61">
        <f t="shared" si="11"/>
        <v>348264.3357869</v>
      </c>
      <c r="E36" s="61">
        <f t="shared" si="11"/>
        <v>53069.4489136</v>
      </c>
      <c r="F36" s="61">
        <f t="shared" si="11"/>
        <v>315907.75820345007</v>
      </c>
      <c r="G36" s="61">
        <f t="shared" si="11"/>
        <v>359445.2916</v>
      </c>
      <c r="H36" s="61">
        <f t="shared" si="11"/>
        <v>373858.66109999997</v>
      </c>
      <c r="I36" s="61">
        <f t="shared" si="11"/>
        <v>390797.0060126</v>
      </c>
      <c r="J36" s="61">
        <f t="shared" si="11"/>
        <v>304852.6147635</v>
      </c>
      <c r="K36" s="61">
        <f t="shared" si="11"/>
        <v>404871.9828984</v>
      </c>
      <c r="L36" s="61">
        <f t="shared" si="11"/>
        <v>147607.99095402</v>
      </c>
      <c r="M36" s="61">
        <f t="shared" si="11"/>
        <v>73289.96288256</v>
      </c>
      <c r="N36" s="61">
        <f>N37+N38+N39+N40</f>
        <v>3516607.3846123302</v>
      </c>
    </row>
    <row r="37" spans="1:14" ht="18.75" customHeight="1">
      <c r="A37" s="58" t="s">
        <v>55</v>
      </c>
      <c r="B37" s="55">
        <f aca="true" t="shared" si="12" ref="B37:M37">B29*B7</f>
        <v>456833.796</v>
      </c>
      <c r="C37" s="55">
        <f t="shared" si="12"/>
        <v>284405.02999999997</v>
      </c>
      <c r="D37" s="55">
        <f t="shared" si="12"/>
        <v>337077.3224</v>
      </c>
      <c r="E37" s="55">
        <f t="shared" si="12"/>
        <v>52554.1654</v>
      </c>
      <c r="F37" s="55">
        <f t="shared" si="12"/>
        <v>314690.57100000005</v>
      </c>
      <c r="G37" s="55">
        <f t="shared" si="12"/>
        <v>357869.19700000004</v>
      </c>
      <c r="H37" s="55">
        <f t="shared" si="12"/>
        <v>372020.5035</v>
      </c>
      <c r="I37" s="55">
        <f t="shared" si="12"/>
        <v>389404.2972</v>
      </c>
      <c r="J37" s="55">
        <f t="shared" si="12"/>
        <v>303628.0455</v>
      </c>
      <c r="K37" s="55">
        <f t="shared" si="12"/>
        <v>403489.8835</v>
      </c>
      <c r="L37" s="55">
        <f t="shared" si="12"/>
        <v>146777.5746</v>
      </c>
      <c r="M37" s="55">
        <f t="shared" si="12"/>
        <v>72792.5868</v>
      </c>
      <c r="N37" s="57">
        <f>SUM(B37:M37)</f>
        <v>3491542.9729</v>
      </c>
    </row>
    <row r="38" spans="1:14" ht="18.75" customHeight="1">
      <c r="A38" s="58" t="s">
        <v>56</v>
      </c>
      <c r="B38" s="55">
        <f aca="true" t="shared" si="13" ref="B38:M38">B30*B7</f>
        <v>-1394.5767902</v>
      </c>
      <c r="C38" s="55">
        <f t="shared" si="13"/>
        <v>-851.5177124999999</v>
      </c>
      <c r="D38" s="55">
        <f t="shared" si="13"/>
        <v>-1030.8366131</v>
      </c>
      <c r="E38" s="55">
        <f t="shared" si="13"/>
        <v>-130.9964864</v>
      </c>
      <c r="F38" s="55">
        <f t="shared" si="13"/>
        <v>-944.21279655</v>
      </c>
      <c r="G38" s="55">
        <f t="shared" si="13"/>
        <v>-1086.0654000000002</v>
      </c>
      <c r="H38" s="55">
        <f t="shared" si="13"/>
        <v>-1059.4024</v>
      </c>
      <c r="I38" s="55">
        <f t="shared" si="13"/>
        <v>-1153.8911874</v>
      </c>
      <c r="J38" s="55">
        <f t="shared" si="13"/>
        <v>-894.0307365</v>
      </c>
      <c r="K38" s="55">
        <f t="shared" si="13"/>
        <v>-1220.1406015999999</v>
      </c>
      <c r="L38" s="55">
        <f t="shared" si="13"/>
        <v>-440.74364598</v>
      </c>
      <c r="M38" s="55">
        <f t="shared" si="13"/>
        <v>-221.66391744</v>
      </c>
      <c r="N38" s="25">
        <f>SUM(B38:M38)</f>
        <v>-10428.078287670001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-60674.6</v>
      </c>
      <c r="C42" s="25">
        <f aca="true" t="shared" si="15" ref="C42:M42">+C43+C46+C54+C55</f>
        <v>-50391.8</v>
      </c>
      <c r="D42" s="25">
        <f t="shared" si="15"/>
        <v>-51136.6</v>
      </c>
      <c r="E42" s="25">
        <f t="shared" si="15"/>
        <v>-4182.2</v>
      </c>
      <c r="F42" s="25">
        <f t="shared" si="15"/>
        <v>-38091.2</v>
      </c>
      <c r="G42" s="25">
        <f t="shared" si="15"/>
        <v>-63714.6</v>
      </c>
      <c r="H42" s="25">
        <f t="shared" si="15"/>
        <v>-69557.4</v>
      </c>
      <c r="I42" s="25">
        <f t="shared" si="15"/>
        <v>-41838</v>
      </c>
      <c r="J42" s="25">
        <f t="shared" si="15"/>
        <v>-45733</v>
      </c>
      <c r="K42" s="25">
        <f t="shared" si="15"/>
        <v>-44053.4</v>
      </c>
      <c r="L42" s="25">
        <f t="shared" si="15"/>
        <v>-19315.4</v>
      </c>
      <c r="M42" s="25">
        <f t="shared" si="15"/>
        <v>-10157.4</v>
      </c>
      <c r="N42" s="25">
        <f>+N43+N46+N54+N55</f>
        <v>-498845.6000000001</v>
      </c>
    </row>
    <row r="43" spans="1:14" ht="18.75" customHeight="1">
      <c r="A43" s="17" t="s">
        <v>60</v>
      </c>
      <c r="B43" s="26">
        <f>B44+B45</f>
        <v>-60674.6</v>
      </c>
      <c r="C43" s="26">
        <f>C44+C45</f>
        <v>-50391.8</v>
      </c>
      <c r="D43" s="26">
        <f>D44+D45</f>
        <v>-51136.6</v>
      </c>
      <c r="E43" s="26">
        <f>E44+E45</f>
        <v>-3682.2</v>
      </c>
      <c r="F43" s="26">
        <f aca="true" t="shared" si="16" ref="F43:M43">F44+F45</f>
        <v>-38091.2</v>
      </c>
      <c r="G43" s="26">
        <f t="shared" si="16"/>
        <v>-63714.6</v>
      </c>
      <c r="H43" s="26">
        <f t="shared" si="16"/>
        <v>-69057.4</v>
      </c>
      <c r="I43" s="26">
        <f t="shared" si="16"/>
        <v>-41838</v>
      </c>
      <c r="J43" s="26">
        <f t="shared" si="16"/>
        <v>-45733</v>
      </c>
      <c r="K43" s="26">
        <f t="shared" si="16"/>
        <v>-44053.4</v>
      </c>
      <c r="L43" s="26">
        <f t="shared" si="16"/>
        <v>-19315.4</v>
      </c>
      <c r="M43" s="26">
        <f t="shared" si="16"/>
        <v>-10157.4</v>
      </c>
      <c r="N43" s="25">
        <f aca="true" t="shared" si="17" ref="N43:N55">SUM(B43:M43)</f>
        <v>-497845.6000000001</v>
      </c>
    </row>
    <row r="44" spans="1:25" ht="18.75" customHeight="1">
      <c r="A44" s="13" t="s">
        <v>61</v>
      </c>
      <c r="B44" s="20">
        <f>ROUND(-B9*$D$3,2)</f>
        <v>-60674.6</v>
      </c>
      <c r="C44" s="20">
        <f>ROUND(-C9*$D$3,2)</f>
        <v>-50391.8</v>
      </c>
      <c r="D44" s="20">
        <f>ROUND(-D9*$D$3,2)</f>
        <v>-51136.6</v>
      </c>
      <c r="E44" s="20">
        <f>ROUND(-E9*$D$3,2)</f>
        <v>-3682.2</v>
      </c>
      <c r="F44" s="20">
        <f aca="true" t="shared" si="18" ref="F44:M44">ROUND(-F9*$D$3,2)</f>
        <v>-38091.2</v>
      </c>
      <c r="G44" s="20">
        <f t="shared" si="18"/>
        <v>-63714.6</v>
      </c>
      <c r="H44" s="20">
        <f t="shared" si="18"/>
        <v>-69057.4</v>
      </c>
      <c r="I44" s="20">
        <f t="shared" si="18"/>
        <v>-41838</v>
      </c>
      <c r="J44" s="20">
        <f t="shared" si="18"/>
        <v>-45733</v>
      </c>
      <c r="K44" s="20">
        <f t="shared" si="18"/>
        <v>-44053.4</v>
      </c>
      <c r="L44" s="20">
        <f t="shared" si="18"/>
        <v>-19315.4</v>
      </c>
      <c r="M44" s="20">
        <f t="shared" si="18"/>
        <v>-10157.4</v>
      </c>
      <c r="N44" s="47">
        <f t="shared" si="17"/>
        <v>-497845.6000000001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398021.6992098</v>
      </c>
      <c r="C57" s="29">
        <f t="shared" si="21"/>
        <v>235554.2322875</v>
      </c>
      <c r="D57" s="29">
        <f t="shared" si="21"/>
        <v>297127.73578690004</v>
      </c>
      <c r="E57" s="29">
        <f t="shared" si="21"/>
        <v>48887.2489136</v>
      </c>
      <c r="F57" s="29">
        <f t="shared" si="21"/>
        <v>277816.55820345005</v>
      </c>
      <c r="G57" s="29">
        <f t="shared" si="21"/>
        <v>295730.6916</v>
      </c>
      <c r="H57" s="29">
        <f t="shared" si="21"/>
        <v>304301.2611</v>
      </c>
      <c r="I57" s="29">
        <f t="shared" si="21"/>
        <v>348959.0060126</v>
      </c>
      <c r="J57" s="29">
        <f t="shared" si="21"/>
        <v>259119.6147635</v>
      </c>
      <c r="K57" s="29">
        <f t="shared" si="21"/>
        <v>360818.58289839997</v>
      </c>
      <c r="L57" s="29">
        <f t="shared" si="21"/>
        <v>128292.59095402001</v>
      </c>
      <c r="M57" s="29">
        <f t="shared" si="21"/>
        <v>63132.56288255999</v>
      </c>
      <c r="N57" s="29">
        <f>SUM(B57:M57)</f>
        <v>3017761.78461233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398021.7</v>
      </c>
      <c r="C60" s="36">
        <f aca="true" t="shared" si="22" ref="C60:M60">SUM(C61:C74)</f>
        <v>235554.22999999998</v>
      </c>
      <c r="D60" s="36">
        <f t="shared" si="22"/>
        <v>297127.73</v>
      </c>
      <c r="E60" s="36">
        <f t="shared" si="22"/>
        <v>48887.25</v>
      </c>
      <c r="F60" s="36">
        <f t="shared" si="22"/>
        <v>277816.56</v>
      </c>
      <c r="G60" s="36">
        <f t="shared" si="22"/>
        <v>295730.69</v>
      </c>
      <c r="H60" s="36">
        <f t="shared" si="22"/>
        <v>304301.27</v>
      </c>
      <c r="I60" s="36">
        <f t="shared" si="22"/>
        <v>348959.01</v>
      </c>
      <c r="J60" s="36">
        <f t="shared" si="22"/>
        <v>259119.62</v>
      </c>
      <c r="K60" s="36">
        <f t="shared" si="22"/>
        <v>360818.58</v>
      </c>
      <c r="L60" s="36">
        <f t="shared" si="22"/>
        <v>128292.59</v>
      </c>
      <c r="M60" s="36">
        <f t="shared" si="22"/>
        <v>63132.57</v>
      </c>
      <c r="N60" s="29">
        <f>SUM(N61:N74)</f>
        <v>3017761.8</v>
      </c>
    </row>
    <row r="61" spans="1:15" ht="18.75" customHeight="1">
      <c r="A61" s="17" t="s">
        <v>75</v>
      </c>
      <c r="B61" s="36">
        <v>74677.31</v>
      </c>
      <c r="C61" s="36">
        <v>70660.04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145337.34999999998</v>
      </c>
      <c r="O61"/>
    </row>
    <row r="62" spans="1:15" ht="18.75" customHeight="1">
      <c r="A62" s="17" t="s">
        <v>76</v>
      </c>
      <c r="B62" s="36">
        <v>323344.39</v>
      </c>
      <c r="C62" s="36">
        <v>164894.19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488238.58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297127.73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297127.73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48887.25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48887.25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277816.56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277816.56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295730.69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295730.69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244949.69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244949.69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59351.58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59351.58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348959.01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348959.01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259119.62</v>
      </c>
      <c r="K70" s="35">
        <v>0</v>
      </c>
      <c r="L70" s="35">
        <v>0</v>
      </c>
      <c r="M70" s="35">
        <v>0</v>
      </c>
      <c r="N70" s="29">
        <f t="shared" si="23"/>
        <v>259119.62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360818.58</v>
      </c>
      <c r="L71" s="35">
        <v>0</v>
      </c>
      <c r="M71" s="62"/>
      <c r="N71" s="26">
        <f t="shared" si="23"/>
        <v>360818.58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128292.59</v>
      </c>
      <c r="M72" s="35">
        <v>0</v>
      </c>
      <c r="N72" s="29">
        <f t="shared" si="23"/>
        <v>128292.59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63132.57</v>
      </c>
      <c r="N73" s="26">
        <f t="shared" si="23"/>
        <v>63132.57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2.2974425777632512</v>
      </c>
      <c r="C78" s="45">
        <v>2.2436918962289383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1.986816348930027</v>
      </c>
      <c r="C79" s="45">
        <v>1.8763466592375913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1.8208868717596831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2.5448090972283492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2.127196050094271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1.687901103524705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1.9842629986691125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1.9443640071293775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1.926465470812444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2.170619208683114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2.0739798831975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2.467783310830575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2.4207280645580656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2017-05-18T19:18:40Z</dcterms:modified>
  <cp:category/>
  <cp:version/>
  <cp:contentType/>
  <cp:contentStatus/>
</cp:coreProperties>
</file>