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<sst xmlns="http://schemas.openxmlformats.org/spreadsheetml/2006/main" count="105" uniqueCount="103">
  <si>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</si>
  <si>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</si>
  <si>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</si>
  <si>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</si>
  <si>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</si>
  <si>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</si>
  <si>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</si>
  <si>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</si>
  <si>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</si>
  <si>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</si>
  <si>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</si>
  <si>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</si>
  <si>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</si>
  <si>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</si>
  <si>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</si>
  <si>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</si>
  <si>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</si>
  <si>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</si>
  <si>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</si>
  <si>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</si>
  <si>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</si>
  <si>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</si>
  <si>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</si>
  <si>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</si>
  <si>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</si>
  <si>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</si>
  <si>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</si>
  <si>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</si>
  <si>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</si>
  <si>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</si>
  <si>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</si>
  <si>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</si>
  <si>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</si>
  <si>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</si>
  <si>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</si>
  <si>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</si>
  <si>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</si>
  <si>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</si>
  <si>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</si>
  <si>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</si>
  <si>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</si>
  <si>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</si>
  <si>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</si>
  <si>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</si>
  <si>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</si>
  <si>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</si>
  <si>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</si>
  <si>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</si>
  <si>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</si>
  <si>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</si>
  <si>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</si>
  <si>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</si>
  <si>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</si>
  <si>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</si>
  <si>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</si>
  <si>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</si>
  <si>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</si>
  <si>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</si>
  <si>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</si>
  <si>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</si>
  <si>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</si>
  <si>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</si>
  <si>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</si>
  <si>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</si>
  <si>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</si>
  <si>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</si>
  <si>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</si>
  <si>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</si>
  <si>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</si>
  <si>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</si>
  <si>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</si>
  <si>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</si>
  <si>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</si>
  <si>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</si>
  <si>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</si>
  <si>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</si>
  <si>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</si>
  <si>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</si>
  <si>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</si>
  <si>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</si>
  <si>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</si>
  <si>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</si>
  <si>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</si>
  <si>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</si>
  <si>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</si>
  <si>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</si>
  <si>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</si>
  <si>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</si>
  <si>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</si>
  <si>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</si>
  <si>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</si>
  <si>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</si>
  <si>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</si>
  <si>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</si>
  <si>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</si>
  <si>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</si>
  <si>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</si>
  <si>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</si>
  <si>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</si>
  <si>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</si>
  <si>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</si>
  <si>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</si>
  <si>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13/05/17 - VENCIMENTO 19/05/17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</si>
</sst>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398569</v>
      </c>
      <c r="C7" s="10">
        <f>C8+C20+C24</f>
        <v>273018</v>
      </c>
      <c r="D7" s="10">
        <f>D8+D20+D24</f>
        <v>323959</v>
      </c>
      <c r="E7" s="10">
        <f>E8+E20+E24</f>
        <v>44339</v>
      </c>
      <c r="F7" s="10">
        <f aca="true" t="shared" si="0" ref="F7:M7">F8+F20+F24</f>
        <v>254040</v>
      </c>
      <c r="G7" s="10">
        <f t="shared" si="0"/>
        <v>400175</v>
      </c>
      <c r="H7" s="10">
        <f t="shared" si="0"/>
        <v>360555</v>
      </c>
      <c r="I7" s="10">
        <f t="shared" si="0"/>
        <v>341454</v>
      </c>
      <c r="J7" s="10">
        <f t="shared" si="0"/>
        <v>240767</v>
      </c>
      <c r="K7" s="10">
        <f t="shared" si="0"/>
        <v>315420</v>
      </c>
      <c r="L7" s="10">
        <f t="shared" si="0"/>
        <v>103778</v>
      </c>
      <c r="M7" s="10">
        <f t="shared" si="0"/>
        <v>60133</v>
      </c>
      <c r="N7" s="10">
        <f>+N8+N20+N24</f>
        <v>3116207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176298</v>
      </c>
      <c r="C8" s="12">
        <f>+C9+C12+C16</f>
        <v>129908</v>
      </c>
      <c r="D8" s="12">
        <f>+D9+D12+D16</f>
        <v>163777</v>
      </c>
      <c r="E8" s="12">
        <f>+E9+E12+E16</f>
        <v>20512</v>
      </c>
      <c r="F8" s="12">
        <f aca="true" t="shared" si="1" ref="F8:M8">+F9+F12+F16</f>
        <v>117766</v>
      </c>
      <c r="G8" s="12">
        <f t="shared" si="1"/>
        <v>191066</v>
      </c>
      <c r="H8" s="12">
        <f t="shared" si="1"/>
        <v>170741</v>
      </c>
      <c r="I8" s="12">
        <f t="shared" si="1"/>
        <v>163542</v>
      </c>
      <c r="J8" s="12">
        <f t="shared" si="1"/>
        <v>118225</v>
      </c>
      <c r="K8" s="12">
        <f t="shared" si="1"/>
        <v>149097</v>
      </c>
      <c r="L8" s="12">
        <f t="shared" si="1"/>
        <v>54255</v>
      </c>
      <c r="M8" s="12">
        <f t="shared" si="1"/>
        <v>33560</v>
      </c>
      <c r="N8" s="12">
        <f>SUM(B8:M8)</f>
        <v>1488747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20784</v>
      </c>
      <c r="C9" s="14">
        <v>20439</v>
      </c>
      <c r="D9" s="14">
        <v>17746</v>
      </c>
      <c r="E9" s="14">
        <v>1675</v>
      </c>
      <c r="F9" s="14">
        <v>12837</v>
      </c>
      <c r="G9" s="14">
        <v>24119</v>
      </c>
      <c r="H9" s="14">
        <v>27102</v>
      </c>
      <c r="I9" s="14">
        <v>14070</v>
      </c>
      <c r="J9" s="14">
        <v>17076</v>
      </c>
      <c r="K9" s="14">
        <v>15009</v>
      </c>
      <c r="L9" s="14">
        <v>7115</v>
      </c>
      <c r="M9" s="14">
        <v>4708</v>
      </c>
      <c r="N9" s="12">
        <f aca="true" t="shared" si="2" ref="N9:N19">SUM(B9:M9)</f>
        <v>182680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20784</v>
      </c>
      <c r="C10" s="14">
        <f>+C9-C11</f>
        <v>20439</v>
      </c>
      <c r="D10" s="14">
        <f>+D9-D11</f>
        <v>17746</v>
      </c>
      <c r="E10" s="14">
        <f>+E9-E11</f>
        <v>1675</v>
      </c>
      <c r="F10" s="14">
        <f aca="true" t="shared" si="3" ref="F10:M10">+F9-F11</f>
        <v>12837</v>
      </c>
      <c r="G10" s="14">
        <f t="shared" si="3"/>
        <v>24119</v>
      </c>
      <c r="H10" s="14">
        <f t="shared" si="3"/>
        <v>27102</v>
      </c>
      <c r="I10" s="14">
        <f t="shared" si="3"/>
        <v>14070</v>
      </c>
      <c r="J10" s="14">
        <f t="shared" si="3"/>
        <v>17076</v>
      </c>
      <c r="K10" s="14">
        <f t="shared" si="3"/>
        <v>15009</v>
      </c>
      <c r="L10" s="14">
        <f t="shared" si="3"/>
        <v>7115</v>
      </c>
      <c r="M10" s="14">
        <f t="shared" si="3"/>
        <v>4708</v>
      </c>
      <c r="N10" s="12">
        <f t="shared" si="2"/>
        <v>182680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139441</v>
      </c>
      <c r="C12" s="14">
        <f>C13+C14+C15</f>
        <v>98885</v>
      </c>
      <c r="D12" s="14">
        <f>D13+D14+D15</f>
        <v>132923</v>
      </c>
      <c r="E12" s="14">
        <f>E13+E14+E15</f>
        <v>17186</v>
      </c>
      <c r="F12" s="14">
        <f aca="true" t="shared" si="4" ref="F12:M12">F13+F14+F15</f>
        <v>94876</v>
      </c>
      <c r="G12" s="14">
        <f t="shared" si="4"/>
        <v>150300</v>
      </c>
      <c r="H12" s="14">
        <f t="shared" si="4"/>
        <v>129314</v>
      </c>
      <c r="I12" s="14">
        <f t="shared" si="4"/>
        <v>133983</v>
      </c>
      <c r="J12" s="14">
        <f t="shared" si="4"/>
        <v>90274</v>
      </c>
      <c r="K12" s="14">
        <f t="shared" si="4"/>
        <v>118457</v>
      </c>
      <c r="L12" s="14">
        <f t="shared" si="4"/>
        <v>42630</v>
      </c>
      <c r="M12" s="14">
        <f t="shared" si="4"/>
        <v>26420</v>
      </c>
      <c r="N12" s="12">
        <f t="shared" si="2"/>
        <v>1174689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67418</v>
      </c>
      <c r="C13" s="14">
        <v>50117</v>
      </c>
      <c r="D13" s="14">
        <v>64207</v>
      </c>
      <c r="E13" s="14">
        <v>8285</v>
      </c>
      <c r="F13" s="14">
        <v>45887</v>
      </c>
      <c r="G13" s="14">
        <v>73256</v>
      </c>
      <c r="H13" s="14">
        <v>66442</v>
      </c>
      <c r="I13" s="14">
        <v>66878</v>
      </c>
      <c r="J13" s="14">
        <v>43299</v>
      </c>
      <c r="K13" s="14">
        <v>55862</v>
      </c>
      <c r="L13" s="14">
        <v>19697</v>
      </c>
      <c r="M13" s="14">
        <v>12168</v>
      </c>
      <c r="N13" s="12">
        <f t="shared" si="2"/>
        <v>573516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69213</v>
      </c>
      <c r="C14" s="14">
        <v>45766</v>
      </c>
      <c r="D14" s="14">
        <v>66539</v>
      </c>
      <c r="E14" s="14">
        <v>8445</v>
      </c>
      <c r="F14" s="14">
        <v>46669</v>
      </c>
      <c r="G14" s="14">
        <v>71983</v>
      </c>
      <c r="H14" s="14">
        <v>59741</v>
      </c>
      <c r="I14" s="14">
        <v>65070</v>
      </c>
      <c r="J14" s="14">
        <v>44943</v>
      </c>
      <c r="K14" s="14">
        <v>60552</v>
      </c>
      <c r="L14" s="14">
        <v>22044</v>
      </c>
      <c r="M14" s="14">
        <v>13781</v>
      </c>
      <c r="N14" s="12">
        <f t="shared" si="2"/>
        <v>574746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2810</v>
      </c>
      <c r="C15" s="14">
        <v>3002</v>
      </c>
      <c r="D15" s="14">
        <v>2177</v>
      </c>
      <c r="E15" s="14">
        <v>456</v>
      </c>
      <c r="F15" s="14">
        <v>2320</v>
      </c>
      <c r="G15" s="14">
        <v>5061</v>
      </c>
      <c r="H15" s="14">
        <v>3131</v>
      </c>
      <c r="I15" s="14">
        <v>2035</v>
      </c>
      <c r="J15" s="14">
        <v>2032</v>
      </c>
      <c r="K15" s="14">
        <v>2043</v>
      </c>
      <c r="L15" s="14">
        <v>889</v>
      </c>
      <c r="M15" s="14">
        <v>471</v>
      </c>
      <c r="N15" s="12">
        <f t="shared" si="2"/>
        <v>26427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16073</v>
      </c>
      <c r="C16" s="14">
        <f>C17+C18+C19</f>
        <v>10584</v>
      </c>
      <c r="D16" s="14">
        <f>D17+D18+D19</f>
        <v>13108</v>
      </c>
      <c r="E16" s="14">
        <f>E17+E18+E19</f>
        <v>1651</v>
      </c>
      <c r="F16" s="14">
        <f aca="true" t="shared" si="5" ref="F16:M16">F17+F18+F19</f>
        <v>10053</v>
      </c>
      <c r="G16" s="14">
        <f t="shared" si="5"/>
        <v>16647</v>
      </c>
      <c r="H16" s="14">
        <f t="shared" si="5"/>
        <v>14325</v>
      </c>
      <c r="I16" s="14">
        <f t="shared" si="5"/>
        <v>15489</v>
      </c>
      <c r="J16" s="14">
        <f t="shared" si="5"/>
        <v>10875</v>
      </c>
      <c r="K16" s="14">
        <f t="shared" si="5"/>
        <v>15631</v>
      </c>
      <c r="L16" s="14">
        <f t="shared" si="5"/>
        <v>4510</v>
      </c>
      <c r="M16" s="14">
        <f t="shared" si="5"/>
        <v>2432</v>
      </c>
      <c r="N16" s="12">
        <f t="shared" si="2"/>
        <v>131378</v>
      </c>
    </row>
    <row r="17" spans="1:25" ht="18.75" customHeight="1">
      <c r="A17" s="15" t="s">
        <v>16</v>
      </c>
      <c r="B17" s="14">
        <v>12087</v>
      </c>
      <c r="C17" s="14">
        <v>8309</v>
      </c>
      <c r="D17" s="14">
        <v>9374</v>
      </c>
      <c r="E17" s="14">
        <v>1155</v>
      </c>
      <c r="F17" s="14">
        <v>7563</v>
      </c>
      <c r="G17" s="14">
        <v>12661</v>
      </c>
      <c r="H17" s="14">
        <v>10672</v>
      </c>
      <c r="I17" s="14">
        <v>11890</v>
      </c>
      <c r="J17" s="14">
        <v>7822</v>
      </c>
      <c r="K17" s="14">
        <v>11509</v>
      </c>
      <c r="L17" s="14">
        <v>3200</v>
      </c>
      <c r="M17" s="14">
        <v>1651</v>
      </c>
      <c r="N17" s="12">
        <f t="shared" si="2"/>
        <v>97893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3936</v>
      </c>
      <c r="C18" s="14">
        <v>2212</v>
      </c>
      <c r="D18" s="14">
        <v>3699</v>
      </c>
      <c r="E18" s="14">
        <v>489</v>
      </c>
      <c r="F18" s="14">
        <v>2437</v>
      </c>
      <c r="G18" s="14">
        <v>3920</v>
      </c>
      <c r="H18" s="14">
        <v>3615</v>
      </c>
      <c r="I18" s="14">
        <v>3550</v>
      </c>
      <c r="J18" s="14">
        <v>3015</v>
      </c>
      <c r="K18" s="14">
        <v>4085</v>
      </c>
      <c r="L18" s="14">
        <v>1294</v>
      </c>
      <c r="M18" s="14">
        <v>772</v>
      </c>
      <c r="N18" s="12">
        <f t="shared" si="2"/>
        <v>33024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50</v>
      </c>
      <c r="C19" s="14">
        <v>63</v>
      </c>
      <c r="D19" s="14">
        <v>35</v>
      </c>
      <c r="E19" s="14">
        <v>7</v>
      </c>
      <c r="F19" s="14">
        <v>53</v>
      </c>
      <c r="G19" s="14">
        <v>66</v>
      </c>
      <c r="H19" s="14">
        <v>38</v>
      </c>
      <c r="I19" s="14">
        <v>49</v>
      </c>
      <c r="J19" s="14">
        <v>38</v>
      </c>
      <c r="K19" s="14">
        <v>37</v>
      </c>
      <c r="L19" s="14">
        <v>16</v>
      </c>
      <c r="M19" s="14">
        <v>9</v>
      </c>
      <c r="N19" s="12">
        <f t="shared" si="2"/>
        <v>461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95311</v>
      </c>
      <c r="C20" s="18">
        <f>C21+C22+C23</f>
        <v>56653</v>
      </c>
      <c r="D20" s="18">
        <f>D21+D22+D23</f>
        <v>64889</v>
      </c>
      <c r="E20" s="18">
        <f>E21+E22+E23</f>
        <v>8978</v>
      </c>
      <c r="F20" s="18">
        <f aca="true" t="shared" si="6" ref="F20:M20">F21+F22+F23</f>
        <v>51351</v>
      </c>
      <c r="G20" s="18">
        <f t="shared" si="6"/>
        <v>79975</v>
      </c>
      <c r="H20" s="18">
        <f t="shared" si="6"/>
        <v>80441</v>
      </c>
      <c r="I20" s="18">
        <f t="shared" si="6"/>
        <v>81494</v>
      </c>
      <c r="J20" s="18">
        <f t="shared" si="6"/>
        <v>51141</v>
      </c>
      <c r="K20" s="18">
        <f t="shared" si="6"/>
        <v>84256</v>
      </c>
      <c r="L20" s="18">
        <f t="shared" si="6"/>
        <v>26218</v>
      </c>
      <c r="M20" s="18">
        <f t="shared" si="6"/>
        <v>14472</v>
      </c>
      <c r="N20" s="12">
        <f aca="true" t="shared" si="7" ref="N20:N26">SUM(B20:M20)</f>
        <v>695179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49326</v>
      </c>
      <c r="C21" s="14">
        <v>31887</v>
      </c>
      <c r="D21" s="14">
        <v>33565</v>
      </c>
      <c r="E21" s="14">
        <v>4839</v>
      </c>
      <c r="F21" s="14">
        <v>27079</v>
      </c>
      <c r="G21" s="14">
        <v>41328</v>
      </c>
      <c r="H21" s="14">
        <v>45126</v>
      </c>
      <c r="I21" s="14">
        <v>43874</v>
      </c>
      <c r="J21" s="14">
        <v>26695</v>
      </c>
      <c r="K21" s="14">
        <v>42423</v>
      </c>
      <c r="L21" s="14">
        <v>13210</v>
      </c>
      <c r="M21" s="14">
        <v>7164</v>
      </c>
      <c r="N21" s="12">
        <f t="shared" si="7"/>
        <v>366516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44528</v>
      </c>
      <c r="C22" s="14">
        <v>23670</v>
      </c>
      <c r="D22" s="14">
        <v>30514</v>
      </c>
      <c r="E22" s="14">
        <v>3990</v>
      </c>
      <c r="F22" s="14">
        <v>23341</v>
      </c>
      <c r="G22" s="14">
        <v>36895</v>
      </c>
      <c r="H22" s="14">
        <v>34083</v>
      </c>
      <c r="I22" s="14">
        <v>36718</v>
      </c>
      <c r="J22" s="14">
        <v>23656</v>
      </c>
      <c r="K22" s="14">
        <v>40821</v>
      </c>
      <c r="L22" s="14">
        <v>12612</v>
      </c>
      <c r="M22" s="14">
        <v>7114</v>
      </c>
      <c r="N22" s="12">
        <f t="shared" si="7"/>
        <v>317942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1457</v>
      </c>
      <c r="C23" s="14">
        <v>1096</v>
      </c>
      <c r="D23" s="14">
        <v>810</v>
      </c>
      <c r="E23" s="14">
        <v>149</v>
      </c>
      <c r="F23" s="14">
        <v>931</v>
      </c>
      <c r="G23" s="14">
        <v>1752</v>
      </c>
      <c r="H23" s="14">
        <v>1232</v>
      </c>
      <c r="I23" s="14">
        <v>902</v>
      </c>
      <c r="J23" s="14">
        <v>790</v>
      </c>
      <c r="K23" s="14">
        <v>1012</v>
      </c>
      <c r="L23" s="14">
        <v>396</v>
      </c>
      <c r="M23" s="14">
        <v>194</v>
      </c>
      <c r="N23" s="12">
        <f t="shared" si="7"/>
        <v>10721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126960</v>
      </c>
      <c r="C24" s="14">
        <f>C25+C26</f>
        <v>86457</v>
      </c>
      <c r="D24" s="14">
        <f>D25+D26</f>
        <v>95293</v>
      </c>
      <c r="E24" s="14">
        <f>E25+E26</f>
        <v>14849</v>
      </c>
      <c r="F24" s="14">
        <f aca="true" t="shared" si="8" ref="F24:M24">F25+F26</f>
        <v>84923</v>
      </c>
      <c r="G24" s="14">
        <f t="shared" si="8"/>
        <v>129134</v>
      </c>
      <c r="H24" s="14">
        <f t="shared" si="8"/>
        <v>109373</v>
      </c>
      <c r="I24" s="14">
        <f t="shared" si="8"/>
        <v>96418</v>
      </c>
      <c r="J24" s="14">
        <f t="shared" si="8"/>
        <v>71401</v>
      </c>
      <c r="K24" s="14">
        <f t="shared" si="8"/>
        <v>82067</v>
      </c>
      <c r="L24" s="14">
        <f t="shared" si="8"/>
        <v>23305</v>
      </c>
      <c r="M24" s="14">
        <f t="shared" si="8"/>
        <v>12101</v>
      </c>
      <c r="N24" s="12">
        <f t="shared" si="7"/>
        <v>932281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54201</v>
      </c>
      <c r="C25" s="14">
        <v>43019</v>
      </c>
      <c r="D25" s="14">
        <v>46586</v>
      </c>
      <c r="E25" s="14">
        <v>7820</v>
      </c>
      <c r="F25" s="14">
        <v>41324</v>
      </c>
      <c r="G25" s="14">
        <v>66177</v>
      </c>
      <c r="H25" s="14">
        <v>58352</v>
      </c>
      <c r="I25" s="14">
        <v>43098</v>
      </c>
      <c r="J25" s="14">
        <v>36443</v>
      </c>
      <c r="K25" s="14">
        <v>36870</v>
      </c>
      <c r="L25" s="14">
        <v>11155</v>
      </c>
      <c r="M25" s="14">
        <v>5145</v>
      </c>
      <c r="N25" s="12">
        <f t="shared" si="7"/>
        <v>450190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72759</v>
      </c>
      <c r="C26" s="14">
        <v>43438</v>
      </c>
      <c r="D26" s="14">
        <v>48707</v>
      </c>
      <c r="E26" s="14">
        <v>7029</v>
      </c>
      <c r="F26" s="14">
        <v>43599</v>
      </c>
      <c r="G26" s="14">
        <v>62957</v>
      </c>
      <c r="H26" s="14">
        <v>51021</v>
      </c>
      <c r="I26" s="14">
        <v>53320</v>
      </c>
      <c r="J26" s="14">
        <v>34958</v>
      </c>
      <c r="K26" s="14">
        <v>45197</v>
      </c>
      <c r="L26" s="14">
        <v>12150</v>
      </c>
      <c r="M26" s="14">
        <v>6956</v>
      </c>
      <c r="N26" s="12">
        <f t="shared" si="7"/>
        <v>482091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809564.34318674</v>
      </c>
      <c r="C36" s="61">
        <f aca="true" t="shared" si="11" ref="C36:M36">C37+C38+C39+C40</f>
        <v>536014.528049</v>
      </c>
      <c r="D36" s="61">
        <f t="shared" si="11"/>
        <v>598340.6869479499</v>
      </c>
      <c r="E36" s="61">
        <f t="shared" si="11"/>
        <v>112106.47403759998</v>
      </c>
      <c r="F36" s="61">
        <f t="shared" si="11"/>
        <v>538856.986382</v>
      </c>
      <c r="G36" s="61">
        <f t="shared" si="11"/>
        <v>673115.3550000001</v>
      </c>
      <c r="H36" s="61">
        <f t="shared" si="11"/>
        <v>709909.8595</v>
      </c>
      <c r="I36" s="61">
        <f t="shared" si="11"/>
        <v>656059.4397572</v>
      </c>
      <c r="J36" s="61">
        <f t="shared" si="11"/>
        <v>521100.12680810003</v>
      </c>
      <c r="K36" s="61">
        <f t="shared" si="11"/>
        <v>652572.3872991999</v>
      </c>
      <c r="L36" s="61">
        <f t="shared" si="11"/>
        <v>255167.29874253998</v>
      </c>
      <c r="M36" s="61">
        <f t="shared" si="11"/>
        <v>144856.55174848</v>
      </c>
      <c r="N36" s="61">
        <f>N37+N38+N39+N40</f>
        <v>6207664.037458811</v>
      </c>
    </row>
    <row r="37" spans="1:14" ht="18.75" customHeight="1">
      <c r="A37" s="58" t="s">
        <v>55</v>
      </c>
      <c r="B37" s="55">
        <f aca="true" t="shared" si="12" ref="B37:M37">B29*B7</f>
        <v>808776.2148</v>
      </c>
      <c r="C37" s="55">
        <f t="shared" si="12"/>
        <v>535224.4872</v>
      </c>
      <c r="D37" s="55">
        <f t="shared" si="12"/>
        <v>587920.7932</v>
      </c>
      <c r="E37" s="55">
        <f t="shared" si="12"/>
        <v>111738.71389999999</v>
      </c>
      <c r="F37" s="55">
        <f t="shared" si="12"/>
        <v>538310.76</v>
      </c>
      <c r="G37" s="55">
        <f t="shared" si="12"/>
        <v>672494.0875</v>
      </c>
      <c r="H37" s="55">
        <f t="shared" si="12"/>
        <v>709031.4075</v>
      </c>
      <c r="I37" s="55">
        <f t="shared" si="12"/>
        <v>655455.0984</v>
      </c>
      <c r="J37" s="55">
        <f t="shared" si="12"/>
        <v>520514.17730000004</v>
      </c>
      <c r="K37" s="55">
        <f t="shared" si="12"/>
        <v>651941.598</v>
      </c>
      <c r="L37" s="55">
        <f t="shared" si="12"/>
        <v>254660.83419999998</v>
      </c>
      <c r="M37" s="55">
        <f t="shared" si="12"/>
        <v>144577.7719</v>
      </c>
      <c r="N37" s="57">
        <f>SUM(B37:M37)</f>
        <v>6190645.9439</v>
      </c>
    </row>
    <row r="38" spans="1:14" ht="18.75" customHeight="1">
      <c r="A38" s="58" t="s">
        <v>56</v>
      </c>
      <c r="B38" s="55">
        <f aca="true" t="shared" si="13" ref="B38:M38">B30*B7</f>
        <v>-2468.95161326</v>
      </c>
      <c r="C38" s="55">
        <f t="shared" si="13"/>
        <v>-1602.479151</v>
      </c>
      <c r="D38" s="55">
        <f t="shared" si="13"/>
        <v>-1797.9562520499999</v>
      </c>
      <c r="E38" s="55">
        <f t="shared" si="13"/>
        <v>-278.5198624</v>
      </c>
      <c r="F38" s="55">
        <f t="shared" si="13"/>
        <v>-1615.173618</v>
      </c>
      <c r="G38" s="55">
        <f t="shared" si="13"/>
        <v>-2040.8925000000002</v>
      </c>
      <c r="H38" s="55">
        <f t="shared" si="13"/>
        <v>-2019.108</v>
      </c>
      <c r="I38" s="55">
        <f t="shared" si="13"/>
        <v>-1942.2586428</v>
      </c>
      <c r="J38" s="55">
        <f t="shared" si="13"/>
        <v>-1532.6504919000001</v>
      </c>
      <c r="K38" s="55">
        <f t="shared" si="13"/>
        <v>-1971.4507007999998</v>
      </c>
      <c r="L38" s="55">
        <f t="shared" si="13"/>
        <v>-764.69545746</v>
      </c>
      <c r="M38" s="55">
        <f t="shared" si="13"/>
        <v>-440.26015152</v>
      </c>
      <c r="N38" s="25">
        <f>SUM(B38:M38)</f>
        <v>-18474.396441189998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-78979.2</v>
      </c>
      <c r="C42" s="25">
        <f aca="true" t="shared" si="15" ref="C42:M42">+C43+C46+C54+C55</f>
        <v>-77668.2</v>
      </c>
      <c r="D42" s="25">
        <f t="shared" si="15"/>
        <v>-67434.8</v>
      </c>
      <c r="E42" s="25">
        <f t="shared" si="15"/>
        <v>-6865</v>
      </c>
      <c r="F42" s="25">
        <f t="shared" si="15"/>
        <v>-48780.6</v>
      </c>
      <c r="G42" s="25">
        <f t="shared" si="15"/>
        <v>-91652.2</v>
      </c>
      <c r="H42" s="25">
        <f t="shared" si="15"/>
        <v>-103487.6</v>
      </c>
      <c r="I42" s="25">
        <f t="shared" si="15"/>
        <v>-53466</v>
      </c>
      <c r="J42" s="25">
        <f t="shared" si="15"/>
        <v>-64888.8</v>
      </c>
      <c r="K42" s="25">
        <f t="shared" si="15"/>
        <v>-57034.2</v>
      </c>
      <c r="L42" s="25">
        <f t="shared" si="15"/>
        <v>-27037</v>
      </c>
      <c r="M42" s="25">
        <f t="shared" si="15"/>
        <v>-17890.4</v>
      </c>
      <c r="N42" s="25">
        <f>+N43+N46+N54+N55</f>
        <v>-695184</v>
      </c>
    </row>
    <row r="43" spans="1:14" ht="18.75" customHeight="1">
      <c r="A43" s="17" t="s">
        <v>60</v>
      </c>
      <c r="B43" s="26">
        <f>B44+B45</f>
        <v>-78979.2</v>
      </c>
      <c r="C43" s="26">
        <f>C44+C45</f>
        <v>-77668.2</v>
      </c>
      <c r="D43" s="26">
        <f>D44+D45</f>
        <v>-67434.8</v>
      </c>
      <c r="E43" s="26">
        <f>E44+E45</f>
        <v>-6365</v>
      </c>
      <c r="F43" s="26">
        <f aca="true" t="shared" si="16" ref="F43:M43">F44+F45</f>
        <v>-48780.6</v>
      </c>
      <c r="G43" s="26">
        <f t="shared" si="16"/>
        <v>-91652.2</v>
      </c>
      <c r="H43" s="26">
        <f t="shared" si="16"/>
        <v>-102987.6</v>
      </c>
      <c r="I43" s="26">
        <f t="shared" si="16"/>
        <v>-53466</v>
      </c>
      <c r="J43" s="26">
        <f t="shared" si="16"/>
        <v>-64888.8</v>
      </c>
      <c r="K43" s="26">
        <f t="shared" si="16"/>
        <v>-57034.2</v>
      </c>
      <c r="L43" s="26">
        <f t="shared" si="16"/>
        <v>-27037</v>
      </c>
      <c r="M43" s="26">
        <f t="shared" si="16"/>
        <v>-17890.4</v>
      </c>
      <c r="N43" s="25">
        <f aca="true" t="shared" si="17" ref="N43:N55">SUM(B43:M43)</f>
        <v>-694184</v>
      </c>
    </row>
    <row r="44" spans="1:25" ht="18.75" customHeight="1">
      <c r="A44" s="13" t="s">
        <v>61</v>
      </c>
      <c r="B44" s="20">
        <f>ROUND(-B9*$D$3,2)</f>
        <v>-78979.2</v>
      </c>
      <c r="C44" s="20">
        <f>ROUND(-C9*$D$3,2)</f>
        <v>-77668.2</v>
      </c>
      <c r="D44" s="20">
        <f>ROUND(-D9*$D$3,2)</f>
        <v>-67434.8</v>
      </c>
      <c r="E44" s="20">
        <f>ROUND(-E9*$D$3,2)</f>
        <v>-6365</v>
      </c>
      <c r="F44" s="20">
        <f aca="true" t="shared" si="18" ref="F44:M44">ROUND(-F9*$D$3,2)</f>
        <v>-48780.6</v>
      </c>
      <c r="G44" s="20">
        <f t="shared" si="18"/>
        <v>-91652.2</v>
      </c>
      <c r="H44" s="20">
        <f t="shared" si="18"/>
        <v>-102987.6</v>
      </c>
      <c r="I44" s="20">
        <f t="shared" si="18"/>
        <v>-53466</v>
      </c>
      <c r="J44" s="20">
        <f t="shared" si="18"/>
        <v>-64888.8</v>
      </c>
      <c r="K44" s="20">
        <f t="shared" si="18"/>
        <v>-57034.2</v>
      </c>
      <c r="L44" s="20">
        <f t="shared" si="18"/>
        <v>-27037</v>
      </c>
      <c r="M44" s="20">
        <f t="shared" si="18"/>
        <v>-17890.4</v>
      </c>
      <c r="N44" s="47">
        <f t="shared" si="17"/>
        <v>-694184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730585.14318674</v>
      </c>
      <c r="C57" s="29">
        <f t="shared" si="21"/>
        <v>458346.32804899995</v>
      </c>
      <c r="D57" s="29">
        <f t="shared" si="21"/>
        <v>530905.8869479499</v>
      </c>
      <c r="E57" s="29">
        <f t="shared" si="21"/>
        <v>105241.47403759998</v>
      </c>
      <c r="F57" s="29">
        <f t="shared" si="21"/>
        <v>490076.38638200006</v>
      </c>
      <c r="G57" s="29">
        <f t="shared" si="21"/>
        <v>581463.1550000001</v>
      </c>
      <c r="H57" s="29">
        <f t="shared" si="21"/>
        <v>606422.2595</v>
      </c>
      <c r="I57" s="29">
        <f t="shared" si="21"/>
        <v>602593.4397572</v>
      </c>
      <c r="J57" s="29">
        <f t="shared" si="21"/>
        <v>456211.32680810004</v>
      </c>
      <c r="K57" s="29">
        <f t="shared" si="21"/>
        <v>595538.1872992</v>
      </c>
      <c r="L57" s="29">
        <f t="shared" si="21"/>
        <v>228130.29874253998</v>
      </c>
      <c r="M57" s="29">
        <f t="shared" si="21"/>
        <v>126966.15174848001</v>
      </c>
      <c r="N57" s="29">
        <f>SUM(B57:M57)</f>
        <v>5512480.037458811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730585.14</v>
      </c>
      <c r="C60" s="36">
        <f aca="true" t="shared" si="22" ref="C60:M60">SUM(C61:C74)</f>
        <v>458346.31999999995</v>
      </c>
      <c r="D60" s="36">
        <f t="shared" si="22"/>
        <v>530905.88</v>
      </c>
      <c r="E60" s="36">
        <f t="shared" si="22"/>
        <v>105241.47</v>
      </c>
      <c r="F60" s="36">
        <f t="shared" si="22"/>
        <v>490076.39</v>
      </c>
      <c r="G60" s="36">
        <f t="shared" si="22"/>
        <v>581463.16</v>
      </c>
      <c r="H60" s="36">
        <f t="shared" si="22"/>
        <v>606422.25</v>
      </c>
      <c r="I60" s="36">
        <f t="shared" si="22"/>
        <v>602593.44</v>
      </c>
      <c r="J60" s="36">
        <f t="shared" si="22"/>
        <v>456211.33</v>
      </c>
      <c r="K60" s="36">
        <f t="shared" si="22"/>
        <v>595538.19</v>
      </c>
      <c r="L60" s="36">
        <f t="shared" si="22"/>
        <v>228130.29</v>
      </c>
      <c r="M60" s="36">
        <f t="shared" si="22"/>
        <v>126966.15</v>
      </c>
      <c r="N60" s="29">
        <f>SUM(N61:N74)</f>
        <v>5512480.010000001</v>
      </c>
    </row>
    <row r="61" spans="1:15" ht="18.75" customHeight="1">
      <c r="A61" s="17" t="s">
        <v>75</v>
      </c>
      <c r="B61" s="36">
        <v>131208.86</v>
      </c>
      <c r="C61" s="36">
        <v>135536.97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266745.82999999996</v>
      </c>
      <c r="O61"/>
    </row>
    <row r="62" spans="1:15" ht="18.75" customHeight="1">
      <c r="A62" s="17" t="s">
        <v>76</v>
      </c>
      <c r="B62" s="36">
        <v>599376.28</v>
      </c>
      <c r="C62" s="36">
        <v>322809.35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922185.63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530905.88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530905.88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105241.47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105241.47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490076.39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490076.39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581463.16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581463.16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470271.42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470271.42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136150.83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136150.83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602593.44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602593.44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456211.33</v>
      </c>
      <c r="K70" s="35">
        <v>0</v>
      </c>
      <c r="L70" s="35">
        <v>0</v>
      </c>
      <c r="M70" s="35">
        <v>0</v>
      </c>
      <c r="N70" s="29">
        <f t="shared" si="23"/>
        <v>456211.33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595538.19</v>
      </c>
      <c r="L71" s="35">
        <v>0</v>
      </c>
      <c r="M71" s="62"/>
      <c r="N71" s="26">
        <f t="shared" si="23"/>
        <v>595538.19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228130.29</v>
      </c>
      <c r="M72" s="35">
        <v>0</v>
      </c>
      <c r="N72" s="29">
        <f t="shared" si="23"/>
        <v>228130.29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126966.15</v>
      </c>
      <c r="N73" s="26">
        <f t="shared" si="23"/>
        <v>126966.15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2.3067988656745357</v>
      </c>
      <c r="C78" s="45">
        <v>2.230312986212308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1.9805142045015773</v>
      </c>
      <c r="C79" s="45">
        <v>1.8687902305975699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1.815921881929349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2.5283942812783327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2.121150158959219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1.6820524895358284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1.9791577026373357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1.9350392347934349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1.9213699056306266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2.1643336786523903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2.0688998392594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2.4587802688675824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2.4089360542211433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2017-05-18T19:14:14Z</dcterms:modified>
  <cp:category/>
  <cp:version/>
  <cp:contentType/>
  <cp:contentStatus/>
</cp:coreProperties>
</file>