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<sst xmlns="http://schemas.openxmlformats.org/spreadsheetml/2006/main" count="105" uniqueCount="103">
  <si>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</si>
  <si>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</si>
  <si>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</si>
  <si>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</si>
  <si>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</si>
  <si>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</si>
  <si>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</si>
  <si>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</si>
  <si>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</si>
  <si>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</si>
  <si>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</si>
  <si>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</si>
  <si>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</si>
  <si>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</si>
  <si>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</si>
  <si>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</si>
  <si>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</si>
  <si>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</si>
  <si>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</si>
  <si>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</si>
  <si>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</si>
  <si>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</si>
  <si>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</si>
  <si>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</si>
  <si>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</si>
  <si>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</si>
  <si>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</si>
  <si>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</si>
  <si>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</si>
  <si>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</si>
  <si>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</si>
  <si>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</si>
  <si>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</si>
  <si>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</si>
  <si>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</si>
  <si>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</si>
  <si>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</si>
  <si>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</si>
  <si>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</si>
  <si>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</si>
  <si>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</si>
  <si>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</si>
  <si>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</si>
  <si>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</si>
  <si>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</si>
  <si>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</si>
  <si>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</si>
  <si>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</si>
  <si>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</si>
  <si>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</si>
  <si>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</si>
  <si>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</si>
  <si>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</si>
  <si>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</si>
  <si>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</si>
  <si>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</si>
  <si>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</si>
  <si>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</si>
  <si>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</si>
  <si>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</si>
  <si>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</si>
  <si>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</si>
  <si>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</si>
  <si>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</si>
  <si>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</si>
  <si>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</si>
  <si>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</si>
  <si>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</si>
  <si>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</si>
  <si>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</si>
  <si>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</si>
  <si>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</si>
  <si>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</si>
  <si>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</si>
  <si>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</si>
  <si>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</si>
  <si>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</si>
  <si>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</si>
  <si>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</si>
  <si>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</si>
  <si>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</si>
  <si>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</si>
  <si>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</si>
  <si>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</si>
  <si>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</si>
  <si>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</si>
  <si>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</si>
  <si>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</si>
  <si>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</si>
  <si>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</si>
  <si>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</si>
  <si>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</si>
  <si>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</si>
  <si>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</si>
  <si>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</si>
  <si>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</si>
  <si>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</si>
  <si>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</si>
  <si>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</si>
  <si>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</si>
  <si>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</si>
  <si>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</si>
  <si>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11/05/17 - VENCIMENTO 18/05/17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</si>
</sst>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536669</v>
      </c>
      <c r="C7" s="10">
        <f>C8+C20+C24</f>
        <v>399784</v>
      </c>
      <c r="D7" s="10">
        <f>D8+D20+D24</f>
        <v>397778</v>
      </c>
      <c r="E7" s="10">
        <f>E8+E20+E24</f>
        <v>54915</v>
      </c>
      <c r="F7" s="10">
        <f aca="true" t="shared" si="0" ref="F7:M7">F8+F20+F24</f>
        <v>344951</v>
      </c>
      <c r="G7" s="10">
        <f t="shared" si="0"/>
        <v>553108</v>
      </c>
      <c r="H7" s="10">
        <f t="shared" si="0"/>
        <v>496490</v>
      </c>
      <c r="I7" s="10">
        <f t="shared" si="0"/>
        <v>437549</v>
      </c>
      <c r="J7" s="10">
        <f t="shared" si="0"/>
        <v>315959</v>
      </c>
      <c r="K7" s="10">
        <f t="shared" si="0"/>
        <v>392941</v>
      </c>
      <c r="L7" s="10">
        <f t="shared" si="0"/>
        <v>159968</v>
      </c>
      <c r="M7" s="10">
        <f t="shared" si="0"/>
        <v>95333</v>
      </c>
      <c r="N7" s="10">
        <f>+N8+N20+N24</f>
        <v>4185445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224134</v>
      </c>
      <c r="C8" s="12">
        <f>+C9+C12+C16</f>
        <v>179805</v>
      </c>
      <c r="D8" s="12">
        <f>+D9+D12+D16</f>
        <v>195462</v>
      </c>
      <c r="E8" s="12">
        <f>+E9+E12+E16</f>
        <v>25001</v>
      </c>
      <c r="F8" s="12">
        <f aca="true" t="shared" si="1" ref="F8:M8">+F9+F12+F16</f>
        <v>153646</v>
      </c>
      <c r="G8" s="12">
        <f t="shared" si="1"/>
        <v>256128</v>
      </c>
      <c r="H8" s="12">
        <f t="shared" si="1"/>
        <v>223000</v>
      </c>
      <c r="I8" s="12">
        <f t="shared" si="1"/>
        <v>201471</v>
      </c>
      <c r="J8" s="12">
        <f t="shared" si="1"/>
        <v>145907</v>
      </c>
      <c r="K8" s="12">
        <f t="shared" si="1"/>
        <v>171252</v>
      </c>
      <c r="L8" s="12">
        <f t="shared" si="1"/>
        <v>79810</v>
      </c>
      <c r="M8" s="12">
        <f t="shared" si="1"/>
        <v>49081</v>
      </c>
      <c r="N8" s="12">
        <f>SUM(B8:M8)</f>
        <v>1904697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18574</v>
      </c>
      <c r="C9" s="14">
        <v>19236</v>
      </c>
      <c r="D9" s="14">
        <v>13159</v>
      </c>
      <c r="E9" s="14">
        <v>1446</v>
      </c>
      <c r="F9" s="14">
        <v>10895</v>
      </c>
      <c r="G9" s="14">
        <v>20987</v>
      </c>
      <c r="H9" s="14">
        <v>24878</v>
      </c>
      <c r="I9" s="14">
        <v>10901</v>
      </c>
      <c r="J9" s="14">
        <v>15197</v>
      </c>
      <c r="K9" s="14">
        <v>12487</v>
      </c>
      <c r="L9" s="14">
        <v>8674</v>
      </c>
      <c r="M9" s="14">
        <v>5606</v>
      </c>
      <c r="N9" s="12">
        <f aca="true" t="shared" si="2" ref="N9:N19">SUM(B9:M9)</f>
        <v>162040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18574</v>
      </c>
      <c r="C10" s="14">
        <f>+C9-C11</f>
        <v>19236</v>
      </c>
      <c r="D10" s="14">
        <f>+D9-D11</f>
        <v>13159</v>
      </c>
      <c r="E10" s="14">
        <f>+E9-E11</f>
        <v>1446</v>
      </c>
      <c r="F10" s="14">
        <f aca="true" t="shared" si="3" ref="F10:M10">+F9-F11</f>
        <v>10895</v>
      </c>
      <c r="G10" s="14">
        <f t="shared" si="3"/>
        <v>20987</v>
      </c>
      <c r="H10" s="14">
        <f t="shared" si="3"/>
        <v>24878</v>
      </c>
      <c r="I10" s="14">
        <f t="shared" si="3"/>
        <v>10901</v>
      </c>
      <c r="J10" s="14">
        <f t="shared" si="3"/>
        <v>15197</v>
      </c>
      <c r="K10" s="14">
        <f t="shared" si="3"/>
        <v>12487</v>
      </c>
      <c r="L10" s="14">
        <f t="shared" si="3"/>
        <v>8674</v>
      </c>
      <c r="M10" s="14">
        <f t="shared" si="3"/>
        <v>5606</v>
      </c>
      <c r="N10" s="12">
        <f t="shared" si="2"/>
        <v>162040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184662</v>
      </c>
      <c r="C12" s="14">
        <f>C13+C14+C15</f>
        <v>145988</v>
      </c>
      <c r="D12" s="14">
        <f>D13+D14+D15</f>
        <v>166513</v>
      </c>
      <c r="E12" s="14">
        <f>E13+E14+E15</f>
        <v>21560</v>
      </c>
      <c r="F12" s="14">
        <f aca="true" t="shared" si="4" ref="F12:M12">F13+F14+F15</f>
        <v>129405</v>
      </c>
      <c r="G12" s="14">
        <f t="shared" si="4"/>
        <v>212625</v>
      </c>
      <c r="H12" s="14">
        <f t="shared" si="4"/>
        <v>179138</v>
      </c>
      <c r="I12" s="14">
        <f t="shared" si="4"/>
        <v>171408</v>
      </c>
      <c r="J12" s="14">
        <f t="shared" si="4"/>
        <v>117598</v>
      </c>
      <c r="K12" s="14">
        <f t="shared" si="4"/>
        <v>140607</v>
      </c>
      <c r="L12" s="14">
        <f t="shared" si="4"/>
        <v>64609</v>
      </c>
      <c r="M12" s="14">
        <f t="shared" si="4"/>
        <v>39958</v>
      </c>
      <c r="N12" s="12">
        <f t="shared" si="2"/>
        <v>1574071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86601</v>
      </c>
      <c r="C13" s="14">
        <v>70439</v>
      </c>
      <c r="D13" s="14">
        <v>77689</v>
      </c>
      <c r="E13" s="14">
        <v>10398</v>
      </c>
      <c r="F13" s="14">
        <v>60082</v>
      </c>
      <c r="G13" s="14">
        <v>100165</v>
      </c>
      <c r="H13" s="14">
        <v>89449</v>
      </c>
      <c r="I13" s="14">
        <v>83663</v>
      </c>
      <c r="J13" s="14">
        <v>55782</v>
      </c>
      <c r="K13" s="14">
        <v>66311</v>
      </c>
      <c r="L13" s="14">
        <v>30014</v>
      </c>
      <c r="M13" s="14">
        <v>18175</v>
      </c>
      <c r="N13" s="12">
        <f t="shared" si="2"/>
        <v>748768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92880</v>
      </c>
      <c r="C14" s="14">
        <v>68784</v>
      </c>
      <c r="D14" s="14">
        <v>85460</v>
      </c>
      <c r="E14" s="14">
        <v>10428</v>
      </c>
      <c r="F14" s="14">
        <v>64835</v>
      </c>
      <c r="G14" s="14">
        <v>102874</v>
      </c>
      <c r="H14" s="14">
        <v>83085</v>
      </c>
      <c r="I14" s="14">
        <v>84388</v>
      </c>
      <c r="J14" s="14">
        <v>58016</v>
      </c>
      <c r="K14" s="14">
        <v>70591</v>
      </c>
      <c r="L14" s="14">
        <v>32380</v>
      </c>
      <c r="M14" s="14">
        <v>20804</v>
      </c>
      <c r="N14" s="12">
        <f t="shared" si="2"/>
        <v>774525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5181</v>
      </c>
      <c r="C15" s="14">
        <v>6765</v>
      </c>
      <c r="D15" s="14">
        <v>3364</v>
      </c>
      <c r="E15" s="14">
        <v>734</v>
      </c>
      <c r="F15" s="14">
        <v>4488</v>
      </c>
      <c r="G15" s="14">
        <v>9586</v>
      </c>
      <c r="H15" s="14">
        <v>6604</v>
      </c>
      <c r="I15" s="14">
        <v>3357</v>
      </c>
      <c r="J15" s="14">
        <v>3800</v>
      </c>
      <c r="K15" s="14">
        <v>3705</v>
      </c>
      <c r="L15" s="14">
        <v>2215</v>
      </c>
      <c r="M15" s="14">
        <v>979</v>
      </c>
      <c r="N15" s="12">
        <f t="shared" si="2"/>
        <v>50778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20898</v>
      </c>
      <c r="C16" s="14">
        <f>C17+C18+C19</f>
        <v>14581</v>
      </c>
      <c r="D16" s="14">
        <f>D17+D18+D19</f>
        <v>15790</v>
      </c>
      <c r="E16" s="14">
        <f>E17+E18+E19</f>
        <v>1995</v>
      </c>
      <c r="F16" s="14">
        <f aca="true" t="shared" si="5" ref="F16:M16">F17+F18+F19</f>
        <v>13346</v>
      </c>
      <c r="G16" s="14">
        <f t="shared" si="5"/>
        <v>22516</v>
      </c>
      <c r="H16" s="14">
        <f t="shared" si="5"/>
        <v>18984</v>
      </c>
      <c r="I16" s="14">
        <f t="shared" si="5"/>
        <v>19162</v>
      </c>
      <c r="J16" s="14">
        <f t="shared" si="5"/>
        <v>13112</v>
      </c>
      <c r="K16" s="14">
        <f t="shared" si="5"/>
        <v>18158</v>
      </c>
      <c r="L16" s="14">
        <f t="shared" si="5"/>
        <v>6527</v>
      </c>
      <c r="M16" s="14">
        <f t="shared" si="5"/>
        <v>3517</v>
      </c>
      <c r="N16" s="12">
        <f t="shared" si="2"/>
        <v>168586</v>
      </c>
    </row>
    <row r="17" spans="1:25" ht="18.75" customHeight="1">
      <c r="A17" s="15" t="s">
        <v>16</v>
      </c>
      <c r="B17" s="14">
        <v>15198</v>
      </c>
      <c r="C17" s="14">
        <v>11224</v>
      </c>
      <c r="D17" s="14">
        <v>10989</v>
      </c>
      <c r="E17" s="14">
        <v>1372</v>
      </c>
      <c r="F17" s="14">
        <v>9721</v>
      </c>
      <c r="G17" s="14">
        <v>16838</v>
      </c>
      <c r="H17" s="14">
        <v>13771</v>
      </c>
      <c r="I17" s="14">
        <v>14490</v>
      </c>
      <c r="J17" s="14">
        <v>9316</v>
      </c>
      <c r="K17" s="14">
        <v>13015</v>
      </c>
      <c r="L17" s="14">
        <v>4732</v>
      </c>
      <c r="M17" s="14">
        <v>2414</v>
      </c>
      <c r="N17" s="12">
        <f t="shared" si="2"/>
        <v>123080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5597</v>
      </c>
      <c r="C18" s="14">
        <v>3242</v>
      </c>
      <c r="D18" s="14">
        <v>4743</v>
      </c>
      <c r="E18" s="14">
        <v>616</v>
      </c>
      <c r="F18" s="14">
        <v>3516</v>
      </c>
      <c r="G18" s="14">
        <v>5514</v>
      </c>
      <c r="H18" s="14">
        <v>5108</v>
      </c>
      <c r="I18" s="14">
        <v>4591</v>
      </c>
      <c r="J18" s="14">
        <v>3738</v>
      </c>
      <c r="K18" s="14">
        <v>5077</v>
      </c>
      <c r="L18" s="14">
        <v>1768</v>
      </c>
      <c r="M18" s="14">
        <v>1085</v>
      </c>
      <c r="N18" s="12">
        <f t="shared" si="2"/>
        <v>44595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103</v>
      </c>
      <c r="C19" s="14">
        <v>115</v>
      </c>
      <c r="D19" s="14">
        <v>58</v>
      </c>
      <c r="E19" s="14">
        <v>7</v>
      </c>
      <c r="F19" s="14">
        <v>109</v>
      </c>
      <c r="G19" s="14">
        <v>164</v>
      </c>
      <c r="H19" s="14">
        <v>105</v>
      </c>
      <c r="I19" s="14">
        <v>81</v>
      </c>
      <c r="J19" s="14">
        <v>58</v>
      </c>
      <c r="K19" s="14">
        <v>66</v>
      </c>
      <c r="L19" s="14">
        <v>27</v>
      </c>
      <c r="M19" s="14">
        <v>18</v>
      </c>
      <c r="N19" s="12">
        <f t="shared" si="2"/>
        <v>911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134632</v>
      </c>
      <c r="C20" s="18">
        <f>C21+C22+C23</f>
        <v>85712</v>
      </c>
      <c r="D20" s="18">
        <f>D21+D22+D23</f>
        <v>78755</v>
      </c>
      <c r="E20" s="18">
        <f>E21+E22+E23</f>
        <v>10802</v>
      </c>
      <c r="F20" s="18">
        <f aca="true" t="shared" si="6" ref="F20:M20">F21+F22+F23</f>
        <v>68514</v>
      </c>
      <c r="G20" s="18">
        <f t="shared" si="6"/>
        <v>110998</v>
      </c>
      <c r="H20" s="18">
        <f t="shared" si="6"/>
        <v>114908</v>
      </c>
      <c r="I20" s="18">
        <f t="shared" si="6"/>
        <v>106378</v>
      </c>
      <c r="J20" s="18">
        <f t="shared" si="6"/>
        <v>71516</v>
      </c>
      <c r="K20" s="18">
        <f t="shared" si="6"/>
        <v>111163</v>
      </c>
      <c r="L20" s="18">
        <f t="shared" si="6"/>
        <v>42673</v>
      </c>
      <c r="M20" s="18">
        <f t="shared" si="6"/>
        <v>24580</v>
      </c>
      <c r="N20" s="12">
        <f aca="true" t="shared" si="7" ref="N20:N26">SUM(B20:M20)</f>
        <v>960631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68337</v>
      </c>
      <c r="C21" s="14">
        <v>46701</v>
      </c>
      <c r="D21" s="14">
        <v>40201</v>
      </c>
      <c r="E21" s="14">
        <v>5871</v>
      </c>
      <c r="F21" s="14">
        <v>35484</v>
      </c>
      <c r="G21" s="14">
        <v>58106</v>
      </c>
      <c r="H21" s="14">
        <v>64298</v>
      </c>
      <c r="I21" s="14">
        <v>57133</v>
      </c>
      <c r="J21" s="14">
        <v>37716</v>
      </c>
      <c r="K21" s="14">
        <v>57137</v>
      </c>
      <c r="L21" s="14">
        <v>22124</v>
      </c>
      <c r="M21" s="14">
        <v>12394</v>
      </c>
      <c r="N21" s="12">
        <f t="shared" si="7"/>
        <v>505502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63683</v>
      </c>
      <c r="C22" s="14">
        <v>36636</v>
      </c>
      <c r="D22" s="14">
        <v>37295</v>
      </c>
      <c r="E22" s="14">
        <v>4650</v>
      </c>
      <c r="F22" s="14">
        <v>31381</v>
      </c>
      <c r="G22" s="14">
        <v>49745</v>
      </c>
      <c r="H22" s="14">
        <v>48291</v>
      </c>
      <c r="I22" s="14">
        <v>47476</v>
      </c>
      <c r="J22" s="14">
        <v>32255</v>
      </c>
      <c r="K22" s="14">
        <v>52042</v>
      </c>
      <c r="L22" s="14">
        <v>19600</v>
      </c>
      <c r="M22" s="14">
        <v>11734</v>
      </c>
      <c r="N22" s="12">
        <f t="shared" si="7"/>
        <v>434788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2612</v>
      </c>
      <c r="C23" s="14">
        <v>2375</v>
      </c>
      <c r="D23" s="14">
        <v>1259</v>
      </c>
      <c r="E23" s="14">
        <v>281</v>
      </c>
      <c r="F23" s="14">
        <v>1649</v>
      </c>
      <c r="G23" s="14">
        <v>3147</v>
      </c>
      <c r="H23" s="14">
        <v>2319</v>
      </c>
      <c r="I23" s="14">
        <v>1769</v>
      </c>
      <c r="J23" s="14">
        <v>1545</v>
      </c>
      <c r="K23" s="14">
        <v>1984</v>
      </c>
      <c r="L23" s="14">
        <v>949</v>
      </c>
      <c r="M23" s="14">
        <v>452</v>
      </c>
      <c r="N23" s="12">
        <f t="shared" si="7"/>
        <v>20341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177903</v>
      </c>
      <c r="C24" s="14">
        <f>C25+C26</f>
        <v>134267</v>
      </c>
      <c r="D24" s="14">
        <f>D25+D26</f>
        <v>123561</v>
      </c>
      <c r="E24" s="14">
        <f>E25+E26</f>
        <v>19112</v>
      </c>
      <c r="F24" s="14">
        <f aca="true" t="shared" si="8" ref="F24:M24">F25+F26</f>
        <v>122791</v>
      </c>
      <c r="G24" s="14">
        <f t="shared" si="8"/>
        <v>185982</v>
      </c>
      <c r="H24" s="14">
        <f t="shared" si="8"/>
        <v>158582</v>
      </c>
      <c r="I24" s="14">
        <f t="shared" si="8"/>
        <v>129700</v>
      </c>
      <c r="J24" s="14">
        <f t="shared" si="8"/>
        <v>98536</v>
      </c>
      <c r="K24" s="14">
        <f t="shared" si="8"/>
        <v>110526</v>
      </c>
      <c r="L24" s="14">
        <f t="shared" si="8"/>
        <v>37485</v>
      </c>
      <c r="M24" s="14">
        <f t="shared" si="8"/>
        <v>21672</v>
      </c>
      <c r="N24" s="12">
        <f t="shared" si="7"/>
        <v>1320117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70065</v>
      </c>
      <c r="C25" s="14">
        <v>60447</v>
      </c>
      <c r="D25" s="14">
        <v>56659</v>
      </c>
      <c r="E25" s="14">
        <v>9775</v>
      </c>
      <c r="F25" s="14">
        <v>55529</v>
      </c>
      <c r="G25" s="14">
        <v>89521</v>
      </c>
      <c r="H25" s="14">
        <v>78837</v>
      </c>
      <c r="I25" s="14">
        <v>54008</v>
      </c>
      <c r="J25" s="14">
        <v>47621</v>
      </c>
      <c r="K25" s="14">
        <v>46195</v>
      </c>
      <c r="L25" s="14">
        <v>15909</v>
      </c>
      <c r="M25" s="14">
        <v>8235</v>
      </c>
      <c r="N25" s="12">
        <f t="shared" si="7"/>
        <v>592801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107838</v>
      </c>
      <c r="C26" s="14">
        <v>73820</v>
      </c>
      <c r="D26" s="14">
        <v>66902</v>
      </c>
      <c r="E26" s="14">
        <v>9337</v>
      </c>
      <c r="F26" s="14">
        <v>67262</v>
      </c>
      <c r="G26" s="14">
        <v>96461</v>
      </c>
      <c r="H26" s="14">
        <v>79745</v>
      </c>
      <c r="I26" s="14">
        <v>75692</v>
      </c>
      <c r="J26" s="14">
        <v>50915</v>
      </c>
      <c r="K26" s="14">
        <v>64331</v>
      </c>
      <c r="L26" s="14">
        <v>21576</v>
      </c>
      <c r="M26" s="14">
        <v>13437</v>
      </c>
      <c r="N26" s="12">
        <f t="shared" si="7"/>
        <v>727316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1088941.39721274</v>
      </c>
      <c r="C36" s="61">
        <f aca="true" t="shared" si="11" ref="C36:M36">C37+C38+C39+C40</f>
        <v>783782.541412</v>
      </c>
      <c r="D36" s="61">
        <f t="shared" si="11"/>
        <v>731897.7163889</v>
      </c>
      <c r="E36" s="61">
        <f t="shared" si="11"/>
        <v>138692.617436</v>
      </c>
      <c r="F36" s="61">
        <f t="shared" si="11"/>
        <v>730919.3877895501</v>
      </c>
      <c r="G36" s="61">
        <f t="shared" si="11"/>
        <v>929339.3032000001</v>
      </c>
      <c r="H36" s="61">
        <f t="shared" si="11"/>
        <v>976464.801</v>
      </c>
      <c r="I36" s="61">
        <f t="shared" si="11"/>
        <v>839976.7941782</v>
      </c>
      <c r="J36" s="61">
        <f t="shared" si="11"/>
        <v>683179.0618937</v>
      </c>
      <c r="K36" s="61">
        <f t="shared" si="11"/>
        <v>812316.01734416</v>
      </c>
      <c r="L36" s="61">
        <f t="shared" si="11"/>
        <v>392637.89979423996</v>
      </c>
      <c r="M36" s="61">
        <f t="shared" si="11"/>
        <v>229230.19706048002</v>
      </c>
      <c r="N36" s="61">
        <f>N37+N38+N39+N40</f>
        <v>8337377.73470997</v>
      </c>
    </row>
    <row r="37" spans="1:14" ht="18.75" customHeight="1">
      <c r="A37" s="58" t="s">
        <v>55</v>
      </c>
      <c r="B37" s="55">
        <f aca="true" t="shared" si="12" ref="B37:M37">B29*B7</f>
        <v>1089008.7348</v>
      </c>
      <c r="C37" s="55">
        <f t="shared" si="12"/>
        <v>783736.5536</v>
      </c>
      <c r="D37" s="55">
        <f t="shared" si="12"/>
        <v>721887.5144</v>
      </c>
      <c r="E37" s="55">
        <f t="shared" si="12"/>
        <v>138391.2915</v>
      </c>
      <c r="F37" s="55">
        <f t="shared" si="12"/>
        <v>730951.1690000001</v>
      </c>
      <c r="G37" s="55">
        <f t="shared" si="12"/>
        <v>929497.9940000001</v>
      </c>
      <c r="H37" s="55">
        <f t="shared" si="12"/>
        <v>976347.585</v>
      </c>
      <c r="I37" s="55">
        <f t="shared" si="12"/>
        <v>839919.0604</v>
      </c>
      <c r="J37" s="55">
        <f t="shared" si="12"/>
        <v>683071.7621</v>
      </c>
      <c r="K37" s="55">
        <f t="shared" si="12"/>
        <v>812169.7529</v>
      </c>
      <c r="L37" s="55">
        <f t="shared" si="12"/>
        <v>392545.4752</v>
      </c>
      <c r="M37" s="55">
        <f t="shared" si="12"/>
        <v>229209.1319</v>
      </c>
      <c r="N37" s="57">
        <f>SUM(B37:M37)</f>
        <v>8326736.0248</v>
      </c>
    </row>
    <row r="38" spans="1:14" ht="18.75" customHeight="1">
      <c r="A38" s="58" t="s">
        <v>56</v>
      </c>
      <c r="B38" s="55">
        <f aca="true" t="shared" si="13" ref="B38:M38">B30*B7</f>
        <v>-3324.41758726</v>
      </c>
      <c r="C38" s="55">
        <f t="shared" si="13"/>
        <v>-2346.5321879999997</v>
      </c>
      <c r="D38" s="55">
        <f t="shared" si="13"/>
        <v>-2207.6480111</v>
      </c>
      <c r="E38" s="55">
        <f t="shared" si="13"/>
        <v>-344.954064</v>
      </c>
      <c r="F38" s="55">
        <f t="shared" si="13"/>
        <v>-2193.18121045</v>
      </c>
      <c r="G38" s="55">
        <f t="shared" si="13"/>
        <v>-2820.8508</v>
      </c>
      <c r="H38" s="55">
        <f t="shared" si="13"/>
        <v>-2780.344</v>
      </c>
      <c r="I38" s="55">
        <f t="shared" si="13"/>
        <v>-2488.8662218</v>
      </c>
      <c r="J38" s="55">
        <f t="shared" si="13"/>
        <v>-2011.3002063000001</v>
      </c>
      <c r="K38" s="55">
        <f t="shared" si="13"/>
        <v>-2455.9755558399997</v>
      </c>
      <c r="L38" s="55">
        <f t="shared" si="13"/>
        <v>-1178.73540576</v>
      </c>
      <c r="M38" s="55">
        <f t="shared" si="13"/>
        <v>-697.97483952</v>
      </c>
      <c r="N38" s="25">
        <f>SUM(B38:M38)</f>
        <v>-24850.780090029995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-70581.2</v>
      </c>
      <c r="C42" s="25">
        <f aca="true" t="shared" si="15" ref="C42:M42">+C43+C46+C54+C55</f>
        <v>-73096.8</v>
      </c>
      <c r="D42" s="25">
        <f t="shared" si="15"/>
        <v>-50004.2</v>
      </c>
      <c r="E42" s="25">
        <f t="shared" si="15"/>
        <v>-5994.8</v>
      </c>
      <c r="F42" s="25">
        <f t="shared" si="15"/>
        <v>-41401</v>
      </c>
      <c r="G42" s="25">
        <f t="shared" si="15"/>
        <v>-79750.6</v>
      </c>
      <c r="H42" s="25">
        <f t="shared" si="15"/>
        <v>-95036.4</v>
      </c>
      <c r="I42" s="25">
        <f t="shared" si="15"/>
        <v>-41423.8</v>
      </c>
      <c r="J42" s="25">
        <f t="shared" si="15"/>
        <v>-57748.6</v>
      </c>
      <c r="K42" s="25">
        <f t="shared" si="15"/>
        <v>-47450.6</v>
      </c>
      <c r="L42" s="25">
        <f t="shared" si="15"/>
        <v>-32961.2</v>
      </c>
      <c r="M42" s="25">
        <f t="shared" si="15"/>
        <v>-21302.8</v>
      </c>
      <c r="N42" s="25">
        <f>+N43+N46+N54+N55</f>
        <v>-616752</v>
      </c>
    </row>
    <row r="43" spans="1:14" ht="18.75" customHeight="1">
      <c r="A43" s="17" t="s">
        <v>60</v>
      </c>
      <c r="B43" s="26">
        <f>B44+B45</f>
        <v>-70581.2</v>
      </c>
      <c r="C43" s="26">
        <f>C44+C45</f>
        <v>-73096.8</v>
      </c>
      <c r="D43" s="26">
        <f>D44+D45</f>
        <v>-50004.2</v>
      </c>
      <c r="E43" s="26">
        <f>E44+E45</f>
        <v>-5494.8</v>
      </c>
      <c r="F43" s="26">
        <f aca="true" t="shared" si="16" ref="F43:M43">F44+F45</f>
        <v>-41401</v>
      </c>
      <c r="G43" s="26">
        <f t="shared" si="16"/>
        <v>-79750.6</v>
      </c>
      <c r="H43" s="26">
        <f t="shared" si="16"/>
        <v>-94536.4</v>
      </c>
      <c r="I43" s="26">
        <f t="shared" si="16"/>
        <v>-41423.8</v>
      </c>
      <c r="J43" s="26">
        <f t="shared" si="16"/>
        <v>-57748.6</v>
      </c>
      <c r="K43" s="26">
        <f t="shared" si="16"/>
        <v>-47450.6</v>
      </c>
      <c r="L43" s="26">
        <f t="shared" si="16"/>
        <v>-32961.2</v>
      </c>
      <c r="M43" s="26">
        <f t="shared" si="16"/>
        <v>-21302.8</v>
      </c>
      <c r="N43" s="25">
        <f aca="true" t="shared" si="17" ref="N43:N55">SUM(B43:M43)</f>
        <v>-615752</v>
      </c>
    </row>
    <row r="44" spans="1:25" ht="18.75" customHeight="1">
      <c r="A44" s="13" t="s">
        <v>61</v>
      </c>
      <c r="B44" s="20">
        <f>ROUND(-B9*$D$3,2)</f>
        <v>-70581.2</v>
      </c>
      <c r="C44" s="20">
        <f>ROUND(-C9*$D$3,2)</f>
        <v>-73096.8</v>
      </c>
      <c r="D44" s="20">
        <f>ROUND(-D9*$D$3,2)</f>
        <v>-50004.2</v>
      </c>
      <c r="E44" s="20">
        <f>ROUND(-E9*$D$3,2)</f>
        <v>-5494.8</v>
      </c>
      <c r="F44" s="20">
        <f aca="true" t="shared" si="18" ref="F44:M44">ROUND(-F9*$D$3,2)</f>
        <v>-41401</v>
      </c>
      <c r="G44" s="20">
        <f t="shared" si="18"/>
        <v>-79750.6</v>
      </c>
      <c r="H44" s="20">
        <f t="shared" si="18"/>
        <v>-94536.4</v>
      </c>
      <c r="I44" s="20">
        <f t="shared" si="18"/>
        <v>-41423.8</v>
      </c>
      <c r="J44" s="20">
        <f t="shared" si="18"/>
        <v>-57748.6</v>
      </c>
      <c r="K44" s="20">
        <f t="shared" si="18"/>
        <v>-47450.6</v>
      </c>
      <c r="L44" s="20">
        <f t="shared" si="18"/>
        <v>-32961.2</v>
      </c>
      <c r="M44" s="20">
        <f t="shared" si="18"/>
        <v>-21302.8</v>
      </c>
      <c r="N44" s="47">
        <f t="shared" si="17"/>
        <v>-615752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1018360.1972127401</v>
      </c>
      <c r="C57" s="29">
        <f t="shared" si="21"/>
        <v>710685.7414119999</v>
      </c>
      <c r="D57" s="29">
        <f t="shared" si="21"/>
        <v>681893.5163889</v>
      </c>
      <c r="E57" s="29">
        <f t="shared" si="21"/>
        <v>132697.817436</v>
      </c>
      <c r="F57" s="29">
        <f t="shared" si="21"/>
        <v>689518.3877895501</v>
      </c>
      <c r="G57" s="29">
        <f t="shared" si="21"/>
        <v>849588.7032000001</v>
      </c>
      <c r="H57" s="29">
        <f t="shared" si="21"/>
        <v>881428.401</v>
      </c>
      <c r="I57" s="29">
        <f t="shared" si="21"/>
        <v>798552.9941781999</v>
      </c>
      <c r="J57" s="29">
        <f t="shared" si="21"/>
        <v>625430.4618937001</v>
      </c>
      <c r="K57" s="29">
        <f t="shared" si="21"/>
        <v>764865.41734416</v>
      </c>
      <c r="L57" s="29">
        <f t="shared" si="21"/>
        <v>359676.69979423995</v>
      </c>
      <c r="M57" s="29">
        <f t="shared" si="21"/>
        <v>207927.39706048003</v>
      </c>
      <c r="N57" s="29">
        <f>SUM(B57:M57)</f>
        <v>7720625.734709971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1018360.19</v>
      </c>
      <c r="C60" s="36">
        <f aca="true" t="shared" si="22" ref="C60:M60">SUM(C61:C74)</f>
        <v>710685.75</v>
      </c>
      <c r="D60" s="36">
        <f t="shared" si="22"/>
        <v>681893.51</v>
      </c>
      <c r="E60" s="36">
        <f t="shared" si="22"/>
        <v>132697.82</v>
      </c>
      <c r="F60" s="36">
        <f t="shared" si="22"/>
        <v>689518.39</v>
      </c>
      <c r="G60" s="36">
        <f t="shared" si="22"/>
        <v>849588.7</v>
      </c>
      <c r="H60" s="36">
        <f t="shared" si="22"/>
        <v>881428.4099999999</v>
      </c>
      <c r="I60" s="36">
        <f t="shared" si="22"/>
        <v>798552.99</v>
      </c>
      <c r="J60" s="36">
        <f t="shared" si="22"/>
        <v>625430.46</v>
      </c>
      <c r="K60" s="36">
        <f t="shared" si="22"/>
        <v>764865.41</v>
      </c>
      <c r="L60" s="36">
        <f t="shared" si="22"/>
        <v>359676.7</v>
      </c>
      <c r="M60" s="36">
        <f t="shared" si="22"/>
        <v>207927.4</v>
      </c>
      <c r="N60" s="29">
        <f>SUM(N61:N74)</f>
        <v>7720625.73</v>
      </c>
    </row>
    <row r="61" spans="1:15" ht="18.75" customHeight="1">
      <c r="A61" s="17" t="s">
        <v>75</v>
      </c>
      <c r="B61" s="36">
        <v>195442.12</v>
      </c>
      <c r="C61" s="36">
        <v>205568.61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401010.73</v>
      </c>
      <c r="O61"/>
    </row>
    <row r="62" spans="1:15" ht="18.75" customHeight="1">
      <c r="A62" s="17" t="s">
        <v>76</v>
      </c>
      <c r="B62" s="36">
        <v>822918.07</v>
      </c>
      <c r="C62" s="36">
        <v>505117.14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1328035.21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681893.51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681893.51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132697.82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132697.82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689518.39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689518.39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849588.7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849588.7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688502.48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688502.48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192925.93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192925.93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798552.99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798552.99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625430.46</v>
      </c>
      <c r="K70" s="35">
        <v>0</v>
      </c>
      <c r="L70" s="35">
        <v>0</v>
      </c>
      <c r="M70" s="35">
        <v>0</v>
      </c>
      <c r="N70" s="29">
        <f t="shared" si="23"/>
        <v>625430.46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764865.41</v>
      </c>
      <c r="L71" s="35">
        <v>0</v>
      </c>
      <c r="M71" s="62"/>
      <c r="N71" s="26">
        <f t="shared" si="23"/>
        <v>764865.41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359676.7</v>
      </c>
      <c r="M72" s="35">
        <v>0</v>
      </c>
      <c r="N72" s="29">
        <f t="shared" si="23"/>
        <v>359676.7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207927.4</v>
      </c>
      <c r="N73" s="26">
        <f t="shared" si="23"/>
        <v>207927.4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2.276448478222652</v>
      </c>
      <c r="C78" s="45">
        <v>2.2398805088937697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1.9785558532683207</v>
      </c>
      <c r="C79" s="45">
        <v>1.8659765987505943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1.8146837341152602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2.525587133497223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2.11890786746393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1.6802130925605852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1.9765325458955914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1.9330537835107762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1.9197319481434079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2.162239600371251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2.0672722300400315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2.454477769267853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2.4045209639944196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2017-05-17T17:27:51Z</dcterms:modified>
  <cp:category/>
  <cp:version/>
  <cp:contentType/>
  <cp:contentStatus/>
</cp:coreProperties>
</file>