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<sst xmlns="http://schemas.openxmlformats.org/spreadsheetml/2006/main" count="105" uniqueCount="103">
  <si>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</si>
  <si>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</si>
  <si>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</si>
  <si>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</si>
  <si>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</si>
  <si>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</si>
  <si>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</si>
  <si>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</si>
  <si>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</si>
  <si>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</si>
  <si>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</si>
  <si>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</si>
  <si>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</si>
  <si>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</si>
  <si>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</si>
  <si>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</si>
  <si>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</si>
  <si>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</si>
  <si>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</si>
  <si>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</si>
  <si>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</si>
  <si>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</si>
  <si>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</si>
  <si>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</si>
  <si>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</si>
  <si>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</si>
  <si>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</si>
  <si>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</si>
  <si>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</si>
  <si>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</si>
  <si>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</si>
  <si>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</si>
  <si>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</si>
  <si>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</si>
  <si>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</si>
  <si>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</si>
  <si>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</si>
  <si>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</si>
  <si>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</si>
  <si>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</si>
  <si>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</si>
  <si>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</si>
  <si>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</si>
  <si>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</si>
  <si>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</si>
  <si>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</si>
  <si>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</si>
  <si>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</si>
  <si>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</si>
  <si>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</si>
  <si>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</si>
  <si>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</si>
  <si>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</si>
  <si>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</si>
  <si>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</si>
  <si>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</si>
  <si>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</si>
  <si>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</si>
  <si>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</si>
  <si>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</si>
  <si>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</si>
  <si>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</si>
  <si>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</si>
  <si>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</si>
  <si>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</si>
  <si>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</si>
  <si>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</si>
  <si>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</si>
  <si>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</si>
  <si>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</si>
  <si>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</si>
  <si>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</si>
  <si>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</si>
  <si>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</si>
  <si>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</si>
  <si>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</si>
  <si>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</si>
  <si>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</si>
  <si>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</si>
  <si>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</si>
  <si>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</si>
  <si>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</si>
  <si>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</si>
  <si>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</si>
  <si>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</si>
  <si>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</si>
  <si>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</si>
  <si>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</si>
  <si>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</si>
  <si>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</si>
  <si>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</si>
  <si>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</si>
  <si>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</si>
  <si>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</si>
  <si>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</si>
  <si>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</si>
  <si>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</si>
  <si>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</si>
  <si>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</si>
  <si>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</si>
  <si>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</si>
  <si>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</si>
  <si>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08/05/17 - VENCIMENTO 15/05/17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</si>
</sst>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540507</v>
      </c>
      <c r="C7" s="10">
        <f>C8+C20+C24</f>
        <v>392462</v>
      </c>
      <c r="D7" s="10">
        <f>D8+D20+D24</f>
        <v>400178</v>
      </c>
      <c r="E7" s="10">
        <f>E8+E20+E24</f>
        <v>45845</v>
      </c>
      <c r="F7" s="10">
        <f aca="true" t="shared" si="0" ref="F7:M7">F8+F20+F24</f>
        <v>341165</v>
      </c>
      <c r="G7" s="10">
        <f t="shared" si="0"/>
        <v>548630</v>
      </c>
      <c r="H7" s="10">
        <f t="shared" si="0"/>
        <v>499157</v>
      </c>
      <c r="I7" s="10">
        <f t="shared" si="0"/>
        <v>433275</v>
      </c>
      <c r="J7" s="10">
        <f t="shared" si="0"/>
        <v>319183</v>
      </c>
      <c r="K7" s="10">
        <f t="shared" si="0"/>
        <v>388790</v>
      </c>
      <c r="L7" s="10">
        <f t="shared" si="0"/>
        <v>158551</v>
      </c>
      <c r="M7" s="10">
        <f t="shared" si="0"/>
        <v>93565</v>
      </c>
      <c r="N7" s="10">
        <f>+N8+N20+N24</f>
        <v>4161308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229098</v>
      </c>
      <c r="C8" s="12">
        <f>+C9+C12+C16</f>
        <v>179428</v>
      </c>
      <c r="D8" s="12">
        <f>+D9+D12+D16</f>
        <v>198227</v>
      </c>
      <c r="E8" s="12">
        <f>+E9+E12+E16</f>
        <v>20767</v>
      </c>
      <c r="F8" s="12">
        <f aca="true" t="shared" si="1" ref="F8:M8">+F9+F12+F16</f>
        <v>154481</v>
      </c>
      <c r="G8" s="12">
        <f t="shared" si="1"/>
        <v>255648</v>
      </c>
      <c r="H8" s="12">
        <f t="shared" si="1"/>
        <v>227581</v>
      </c>
      <c r="I8" s="12">
        <f t="shared" si="1"/>
        <v>204203</v>
      </c>
      <c r="J8" s="12">
        <f t="shared" si="1"/>
        <v>150038</v>
      </c>
      <c r="K8" s="12">
        <f t="shared" si="1"/>
        <v>174152</v>
      </c>
      <c r="L8" s="12">
        <f t="shared" si="1"/>
        <v>80621</v>
      </c>
      <c r="M8" s="12">
        <f t="shared" si="1"/>
        <v>49150</v>
      </c>
      <c r="N8" s="12">
        <f>SUM(B8:M8)</f>
        <v>1923394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23649</v>
      </c>
      <c r="C9" s="14">
        <v>23682</v>
      </c>
      <c r="D9" s="14">
        <v>17661</v>
      </c>
      <c r="E9" s="14">
        <v>1600</v>
      </c>
      <c r="F9" s="14">
        <v>13959</v>
      </c>
      <c r="G9" s="14">
        <v>26731</v>
      </c>
      <c r="H9" s="14">
        <v>30696</v>
      </c>
      <c r="I9" s="14">
        <v>15035</v>
      </c>
      <c r="J9" s="14">
        <v>19392</v>
      </c>
      <c r="K9" s="14">
        <v>16895</v>
      </c>
      <c r="L9" s="14">
        <v>10016</v>
      </c>
      <c r="M9" s="14">
        <v>6809</v>
      </c>
      <c r="N9" s="12">
        <f aca="true" t="shared" si="2" ref="N9:N19">SUM(B9:M9)</f>
        <v>206125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23649</v>
      </c>
      <c r="C10" s="14">
        <f>+C9-C11</f>
        <v>23682</v>
      </c>
      <c r="D10" s="14">
        <f>+D9-D11</f>
        <v>17661</v>
      </c>
      <c r="E10" s="14">
        <f>+E9-E11</f>
        <v>1600</v>
      </c>
      <c r="F10" s="14">
        <f aca="true" t="shared" si="3" ref="F10:M10">+F9-F11</f>
        <v>13959</v>
      </c>
      <c r="G10" s="14">
        <f t="shared" si="3"/>
        <v>26731</v>
      </c>
      <c r="H10" s="14">
        <f t="shared" si="3"/>
        <v>30696</v>
      </c>
      <c r="I10" s="14">
        <f t="shared" si="3"/>
        <v>15035</v>
      </c>
      <c r="J10" s="14">
        <f t="shared" si="3"/>
        <v>19392</v>
      </c>
      <c r="K10" s="14">
        <f t="shared" si="3"/>
        <v>16895</v>
      </c>
      <c r="L10" s="14">
        <f t="shared" si="3"/>
        <v>10016</v>
      </c>
      <c r="M10" s="14">
        <f t="shared" si="3"/>
        <v>6809</v>
      </c>
      <c r="N10" s="12">
        <f t="shared" si="2"/>
        <v>206125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183055</v>
      </c>
      <c r="C12" s="14">
        <f>C13+C14+C15</f>
        <v>140575</v>
      </c>
      <c r="D12" s="14">
        <f>D13+D14+D15</f>
        <v>164013</v>
      </c>
      <c r="E12" s="14">
        <f>E13+E14+E15</f>
        <v>17449</v>
      </c>
      <c r="F12" s="14">
        <f aca="true" t="shared" si="4" ref="F12:M12">F13+F14+F15</f>
        <v>126632</v>
      </c>
      <c r="G12" s="14">
        <f t="shared" si="4"/>
        <v>205414</v>
      </c>
      <c r="H12" s="14">
        <f t="shared" si="4"/>
        <v>176577</v>
      </c>
      <c r="I12" s="14">
        <f t="shared" si="4"/>
        <v>169274</v>
      </c>
      <c r="J12" s="14">
        <f t="shared" si="4"/>
        <v>116484</v>
      </c>
      <c r="K12" s="14">
        <f t="shared" si="4"/>
        <v>138307</v>
      </c>
      <c r="L12" s="14">
        <f t="shared" si="4"/>
        <v>63621</v>
      </c>
      <c r="M12" s="14">
        <f t="shared" si="4"/>
        <v>38662</v>
      </c>
      <c r="N12" s="12">
        <f t="shared" si="2"/>
        <v>1540063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86138</v>
      </c>
      <c r="C13" s="14">
        <v>67418</v>
      </c>
      <c r="D13" s="14">
        <v>76352</v>
      </c>
      <c r="E13" s="14">
        <v>8461</v>
      </c>
      <c r="F13" s="14">
        <v>58548</v>
      </c>
      <c r="G13" s="14">
        <v>95721</v>
      </c>
      <c r="H13" s="14">
        <v>87535</v>
      </c>
      <c r="I13" s="14">
        <v>82257</v>
      </c>
      <c r="J13" s="14">
        <v>54770</v>
      </c>
      <c r="K13" s="14">
        <v>65247</v>
      </c>
      <c r="L13" s="14">
        <v>29330</v>
      </c>
      <c r="M13" s="14">
        <v>17612</v>
      </c>
      <c r="N13" s="12">
        <f t="shared" si="2"/>
        <v>729389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91897</v>
      </c>
      <c r="C14" s="14">
        <v>66703</v>
      </c>
      <c r="D14" s="14">
        <v>84442</v>
      </c>
      <c r="E14" s="14">
        <v>8390</v>
      </c>
      <c r="F14" s="14">
        <v>63766</v>
      </c>
      <c r="G14" s="14">
        <v>100631</v>
      </c>
      <c r="H14" s="14">
        <v>82679</v>
      </c>
      <c r="I14" s="14">
        <v>83755</v>
      </c>
      <c r="J14" s="14">
        <v>58106</v>
      </c>
      <c r="K14" s="14">
        <v>69597</v>
      </c>
      <c r="L14" s="14">
        <v>32121</v>
      </c>
      <c r="M14" s="14">
        <v>20091</v>
      </c>
      <c r="N14" s="12">
        <f t="shared" si="2"/>
        <v>762178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5020</v>
      </c>
      <c r="C15" s="14">
        <v>6454</v>
      </c>
      <c r="D15" s="14">
        <v>3219</v>
      </c>
      <c r="E15" s="14">
        <v>598</v>
      </c>
      <c r="F15" s="14">
        <v>4318</v>
      </c>
      <c r="G15" s="14">
        <v>9062</v>
      </c>
      <c r="H15" s="14">
        <v>6363</v>
      </c>
      <c r="I15" s="14">
        <v>3262</v>
      </c>
      <c r="J15" s="14">
        <v>3608</v>
      </c>
      <c r="K15" s="14">
        <v>3463</v>
      </c>
      <c r="L15" s="14">
        <v>2170</v>
      </c>
      <c r="M15" s="14">
        <v>959</v>
      </c>
      <c r="N15" s="12">
        <f t="shared" si="2"/>
        <v>48496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22394</v>
      </c>
      <c r="C16" s="14">
        <f>C17+C18+C19</f>
        <v>15171</v>
      </c>
      <c r="D16" s="14">
        <f>D17+D18+D19</f>
        <v>16553</v>
      </c>
      <c r="E16" s="14">
        <f>E17+E18+E19</f>
        <v>1718</v>
      </c>
      <c r="F16" s="14">
        <f aca="true" t="shared" si="5" ref="F16:M16">F17+F18+F19</f>
        <v>13890</v>
      </c>
      <c r="G16" s="14">
        <f t="shared" si="5"/>
        <v>23503</v>
      </c>
      <c r="H16" s="14">
        <f t="shared" si="5"/>
        <v>20308</v>
      </c>
      <c r="I16" s="14">
        <f t="shared" si="5"/>
        <v>19894</v>
      </c>
      <c r="J16" s="14">
        <f t="shared" si="5"/>
        <v>14162</v>
      </c>
      <c r="K16" s="14">
        <f t="shared" si="5"/>
        <v>18950</v>
      </c>
      <c r="L16" s="14">
        <f t="shared" si="5"/>
        <v>6984</v>
      </c>
      <c r="M16" s="14">
        <f t="shared" si="5"/>
        <v>3679</v>
      </c>
      <c r="N16" s="12">
        <f t="shared" si="2"/>
        <v>177206</v>
      </c>
    </row>
    <row r="17" spans="1:25" ht="18.75" customHeight="1">
      <c r="A17" s="15" t="s">
        <v>16</v>
      </c>
      <c r="B17" s="14">
        <v>15536</v>
      </c>
      <c r="C17" s="14">
        <v>11212</v>
      </c>
      <c r="D17" s="14">
        <v>11022</v>
      </c>
      <c r="E17" s="14">
        <v>1160</v>
      </c>
      <c r="F17" s="14">
        <v>9698</v>
      </c>
      <c r="G17" s="14">
        <v>16698</v>
      </c>
      <c r="H17" s="14">
        <v>14156</v>
      </c>
      <c r="I17" s="14">
        <v>14479</v>
      </c>
      <c r="J17" s="14">
        <v>9590</v>
      </c>
      <c r="K17" s="14">
        <v>13172</v>
      </c>
      <c r="L17" s="14">
        <v>4852</v>
      </c>
      <c r="M17" s="14">
        <v>2439</v>
      </c>
      <c r="N17" s="12">
        <f t="shared" si="2"/>
        <v>124014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6698</v>
      </c>
      <c r="C18" s="14">
        <v>3805</v>
      </c>
      <c r="D18" s="14">
        <v>5437</v>
      </c>
      <c r="E18" s="14">
        <v>547</v>
      </c>
      <c r="F18" s="14">
        <v>4049</v>
      </c>
      <c r="G18" s="14">
        <v>6567</v>
      </c>
      <c r="H18" s="14">
        <v>5990</v>
      </c>
      <c r="I18" s="14">
        <v>5289</v>
      </c>
      <c r="J18" s="14">
        <v>4475</v>
      </c>
      <c r="K18" s="14">
        <v>5696</v>
      </c>
      <c r="L18" s="14">
        <v>2079</v>
      </c>
      <c r="M18" s="14">
        <v>1210</v>
      </c>
      <c r="N18" s="12">
        <f t="shared" si="2"/>
        <v>51842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160</v>
      </c>
      <c r="C19" s="14">
        <v>154</v>
      </c>
      <c r="D19" s="14">
        <v>94</v>
      </c>
      <c r="E19" s="14">
        <v>11</v>
      </c>
      <c r="F19" s="14">
        <v>143</v>
      </c>
      <c r="G19" s="14">
        <v>238</v>
      </c>
      <c r="H19" s="14">
        <v>162</v>
      </c>
      <c r="I19" s="14">
        <v>126</v>
      </c>
      <c r="J19" s="14">
        <v>97</v>
      </c>
      <c r="K19" s="14">
        <v>82</v>
      </c>
      <c r="L19" s="14">
        <v>53</v>
      </c>
      <c r="M19" s="14">
        <v>30</v>
      </c>
      <c r="N19" s="12">
        <f t="shared" si="2"/>
        <v>1350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135559</v>
      </c>
      <c r="C20" s="18">
        <f>C21+C22+C23</f>
        <v>83489</v>
      </c>
      <c r="D20" s="18">
        <f>D21+D22+D23</f>
        <v>78284</v>
      </c>
      <c r="E20" s="18">
        <f>E21+E22+E23</f>
        <v>8625</v>
      </c>
      <c r="F20" s="18">
        <f aca="true" t="shared" si="6" ref="F20:M20">F21+F22+F23</f>
        <v>67037</v>
      </c>
      <c r="G20" s="18">
        <f t="shared" si="6"/>
        <v>108126</v>
      </c>
      <c r="H20" s="18">
        <f t="shared" si="6"/>
        <v>114028</v>
      </c>
      <c r="I20" s="18">
        <f t="shared" si="6"/>
        <v>102660</v>
      </c>
      <c r="J20" s="18">
        <f t="shared" si="6"/>
        <v>70943</v>
      </c>
      <c r="K20" s="18">
        <f t="shared" si="6"/>
        <v>107164</v>
      </c>
      <c r="L20" s="18">
        <f t="shared" si="6"/>
        <v>42159</v>
      </c>
      <c r="M20" s="18">
        <f t="shared" si="6"/>
        <v>23948</v>
      </c>
      <c r="N20" s="12">
        <f aca="true" t="shared" si="7" ref="N20:N26">SUM(B20:M20)</f>
        <v>942022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68882</v>
      </c>
      <c r="C21" s="14">
        <v>45094</v>
      </c>
      <c r="D21" s="14">
        <v>40663</v>
      </c>
      <c r="E21" s="14">
        <v>4739</v>
      </c>
      <c r="F21" s="14">
        <v>34607</v>
      </c>
      <c r="G21" s="14">
        <v>56453</v>
      </c>
      <c r="H21" s="14">
        <v>63543</v>
      </c>
      <c r="I21" s="14">
        <v>55369</v>
      </c>
      <c r="J21" s="14">
        <v>37110</v>
      </c>
      <c r="K21" s="14">
        <v>55385</v>
      </c>
      <c r="L21" s="14">
        <v>21726</v>
      </c>
      <c r="M21" s="14">
        <v>12130</v>
      </c>
      <c r="N21" s="12">
        <f t="shared" si="7"/>
        <v>495701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64127</v>
      </c>
      <c r="C22" s="14">
        <v>36061</v>
      </c>
      <c r="D22" s="14">
        <v>36393</v>
      </c>
      <c r="E22" s="14">
        <v>3678</v>
      </c>
      <c r="F22" s="14">
        <v>30892</v>
      </c>
      <c r="G22" s="14">
        <v>48682</v>
      </c>
      <c r="H22" s="14">
        <v>48229</v>
      </c>
      <c r="I22" s="14">
        <v>45609</v>
      </c>
      <c r="J22" s="14">
        <v>32443</v>
      </c>
      <c r="K22" s="14">
        <v>49884</v>
      </c>
      <c r="L22" s="14">
        <v>19524</v>
      </c>
      <c r="M22" s="14">
        <v>11356</v>
      </c>
      <c r="N22" s="12">
        <f t="shared" si="7"/>
        <v>426878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2550</v>
      </c>
      <c r="C23" s="14">
        <v>2334</v>
      </c>
      <c r="D23" s="14">
        <v>1228</v>
      </c>
      <c r="E23" s="14">
        <v>208</v>
      </c>
      <c r="F23" s="14">
        <v>1538</v>
      </c>
      <c r="G23" s="14">
        <v>2991</v>
      </c>
      <c r="H23" s="14">
        <v>2256</v>
      </c>
      <c r="I23" s="14">
        <v>1682</v>
      </c>
      <c r="J23" s="14">
        <v>1390</v>
      </c>
      <c r="K23" s="14">
        <v>1895</v>
      </c>
      <c r="L23" s="14">
        <v>909</v>
      </c>
      <c r="M23" s="14">
        <v>462</v>
      </c>
      <c r="N23" s="12">
        <f t="shared" si="7"/>
        <v>19443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175850</v>
      </c>
      <c r="C24" s="14">
        <f>C25+C26</f>
        <v>129545</v>
      </c>
      <c r="D24" s="14">
        <f>D25+D26</f>
        <v>123667</v>
      </c>
      <c r="E24" s="14">
        <f>E25+E26</f>
        <v>16453</v>
      </c>
      <c r="F24" s="14">
        <f aca="true" t="shared" si="8" ref="F24:M24">F25+F26</f>
        <v>119647</v>
      </c>
      <c r="G24" s="14">
        <f t="shared" si="8"/>
        <v>184856</v>
      </c>
      <c r="H24" s="14">
        <f t="shared" si="8"/>
        <v>157548</v>
      </c>
      <c r="I24" s="14">
        <f t="shared" si="8"/>
        <v>126412</v>
      </c>
      <c r="J24" s="14">
        <f t="shared" si="8"/>
        <v>98202</v>
      </c>
      <c r="K24" s="14">
        <f t="shared" si="8"/>
        <v>107474</v>
      </c>
      <c r="L24" s="14">
        <f t="shared" si="8"/>
        <v>35771</v>
      </c>
      <c r="M24" s="14">
        <f t="shared" si="8"/>
        <v>20467</v>
      </c>
      <c r="N24" s="12">
        <f t="shared" si="7"/>
        <v>1295892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76264</v>
      </c>
      <c r="C25" s="14">
        <v>63054</v>
      </c>
      <c r="D25" s="14">
        <v>61174</v>
      </c>
      <c r="E25" s="14">
        <v>9389</v>
      </c>
      <c r="F25" s="14">
        <v>58430</v>
      </c>
      <c r="G25" s="14">
        <v>95724</v>
      </c>
      <c r="H25" s="14">
        <v>84770</v>
      </c>
      <c r="I25" s="14">
        <v>57412</v>
      </c>
      <c r="J25" s="14">
        <v>50983</v>
      </c>
      <c r="K25" s="14">
        <v>49086</v>
      </c>
      <c r="L25" s="14">
        <v>16620</v>
      </c>
      <c r="M25" s="14">
        <v>8538</v>
      </c>
      <c r="N25" s="12">
        <f t="shared" si="7"/>
        <v>631444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99586</v>
      </c>
      <c r="C26" s="14">
        <v>66491</v>
      </c>
      <c r="D26" s="14">
        <v>62493</v>
      </c>
      <c r="E26" s="14">
        <v>7064</v>
      </c>
      <c r="F26" s="14">
        <v>61217</v>
      </c>
      <c r="G26" s="14">
        <v>89132</v>
      </c>
      <c r="H26" s="14">
        <v>72778</v>
      </c>
      <c r="I26" s="14">
        <v>69000</v>
      </c>
      <c r="J26" s="14">
        <v>47219</v>
      </c>
      <c r="K26" s="14">
        <v>58388</v>
      </c>
      <c r="L26" s="14">
        <v>19151</v>
      </c>
      <c r="M26" s="14">
        <v>11929</v>
      </c>
      <c r="N26" s="12">
        <f t="shared" si="7"/>
        <v>664448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1096705.6921682202</v>
      </c>
      <c r="C36" s="61">
        <f aca="true" t="shared" si="11" ref="C36:M36">C37+C38+C39+C40</f>
        <v>769471.469091</v>
      </c>
      <c r="D36" s="61">
        <f t="shared" si="11"/>
        <v>736239.9165089</v>
      </c>
      <c r="E36" s="61">
        <f t="shared" si="11"/>
        <v>115892.284548</v>
      </c>
      <c r="F36" s="61">
        <f t="shared" si="11"/>
        <v>722920.9249882501</v>
      </c>
      <c r="G36" s="61">
        <f t="shared" si="11"/>
        <v>921836.8620000001</v>
      </c>
      <c r="H36" s="61">
        <f t="shared" si="11"/>
        <v>981694.5213</v>
      </c>
      <c r="I36" s="61">
        <f t="shared" si="11"/>
        <v>831796.7351449999</v>
      </c>
      <c r="J36" s="61">
        <f t="shared" si="11"/>
        <v>690128.5044769</v>
      </c>
      <c r="K36" s="61">
        <f t="shared" si="11"/>
        <v>803762.2601904</v>
      </c>
      <c r="L36" s="61">
        <f t="shared" si="11"/>
        <v>389171.16475793</v>
      </c>
      <c r="M36" s="61">
        <f t="shared" si="11"/>
        <v>224992.33896640004</v>
      </c>
      <c r="N36" s="61">
        <f>N37+N38+N39+N40</f>
        <v>8284612.674141</v>
      </c>
    </row>
    <row r="37" spans="1:14" ht="18.75" customHeight="1">
      <c r="A37" s="58" t="s">
        <v>55</v>
      </c>
      <c r="B37" s="55">
        <f aca="true" t="shared" si="12" ref="B37:M37">B29*B7</f>
        <v>1096796.8044</v>
      </c>
      <c r="C37" s="55">
        <f t="shared" si="12"/>
        <v>769382.5048</v>
      </c>
      <c r="D37" s="55">
        <f t="shared" si="12"/>
        <v>726243.0344</v>
      </c>
      <c r="E37" s="55">
        <f t="shared" si="12"/>
        <v>115533.98449999999</v>
      </c>
      <c r="F37" s="55">
        <f t="shared" si="12"/>
        <v>722928.6350000001</v>
      </c>
      <c r="G37" s="55">
        <f t="shared" si="12"/>
        <v>921972.7150000001</v>
      </c>
      <c r="H37" s="55">
        <f t="shared" si="12"/>
        <v>981592.2405</v>
      </c>
      <c r="I37" s="55">
        <f t="shared" si="12"/>
        <v>831714.69</v>
      </c>
      <c r="J37" s="55">
        <f t="shared" si="12"/>
        <v>690041.7277</v>
      </c>
      <c r="K37" s="55">
        <f t="shared" si="12"/>
        <v>803590.051</v>
      </c>
      <c r="L37" s="55">
        <f t="shared" si="12"/>
        <v>389068.2989</v>
      </c>
      <c r="M37" s="55">
        <f t="shared" si="12"/>
        <v>224958.32950000002</v>
      </c>
      <c r="N37" s="57">
        <f>SUM(B37:M37)</f>
        <v>8273823.015699999</v>
      </c>
    </row>
    <row r="38" spans="1:14" ht="18.75" customHeight="1">
      <c r="A38" s="58" t="s">
        <v>56</v>
      </c>
      <c r="B38" s="55">
        <f aca="true" t="shared" si="13" ref="B38:M38">B30*B7</f>
        <v>-3348.19223178</v>
      </c>
      <c r="C38" s="55">
        <f t="shared" si="13"/>
        <v>-2303.5557089999998</v>
      </c>
      <c r="D38" s="55">
        <f t="shared" si="13"/>
        <v>-2220.9678911</v>
      </c>
      <c r="E38" s="55">
        <f t="shared" si="13"/>
        <v>-287.979952</v>
      </c>
      <c r="F38" s="55">
        <f t="shared" si="13"/>
        <v>-2169.11001175</v>
      </c>
      <c r="G38" s="55">
        <f t="shared" si="13"/>
        <v>-2798.0130000000004</v>
      </c>
      <c r="H38" s="55">
        <f t="shared" si="13"/>
        <v>-2795.2792</v>
      </c>
      <c r="I38" s="55">
        <f t="shared" si="13"/>
        <v>-2464.554855</v>
      </c>
      <c r="J38" s="55">
        <f t="shared" si="13"/>
        <v>-2031.8232231</v>
      </c>
      <c r="K38" s="55">
        <f t="shared" si="13"/>
        <v>-2430.0308096</v>
      </c>
      <c r="L38" s="55">
        <f t="shared" si="13"/>
        <v>-1168.29414207</v>
      </c>
      <c r="M38" s="55">
        <f t="shared" si="13"/>
        <v>-685.0305336</v>
      </c>
      <c r="N38" s="25">
        <f>SUM(B38:M38)</f>
        <v>-24702.831559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-89866.2</v>
      </c>
      <c r="C42" s="25">
        <f aca="true" t="shared" si="15" ref="C42:M42">+C43+C46+C54+C55</f>
        <v>-89991.6</v>
      </c>
      <c r="D42" s="25">
        <f t="shared" si="15"/>
        <v>-67111.8</v>
      </c>
      <c r="E42" s="25">
        <f t="shared" si="15"/>
        <v>-6580</v>
      </c>
      <c r="F42" s="25">
        <f t="shared" si="15"/>
        <v>-53044.2</v>
      </c>
      <c r="G42" s="25">
        <f t="shared" si="15"/>
        <v>-101577.8</v>
      </c>
      <c r="H42" s="25">
        <f t="shared" si="15"/>
        <v>-117144.8</v>
      </c>
      <c r="I42" s="25">
        <f t="shared" si="15"/>
        <v>-57133</v>
      </c>
      <c r="J42" s="25">
        <f t="shared" si="15"/>
        <v>-73689.6</v>
      </c>
      <c r="K42" s="25">
        <f t="shared" si="15"/>
        <v>-64201</v>
      </c>
      <c r="L42" s="25">
        <f t="shared" si="15"/>
        <v>-38060.8</v>
      </c>
      <c r="M42" s="25">
        <f t="shared" si="15"/>
        <v>-25874.2</v>
      </c>
      <c r="N42" s="25">
        <f>+N43+N46+N54+N55</f>
        <v>-784275</v>
      </c>
    </row>
    <row r="43" spans="1:14" ht="18.75" customHeight="1">
      <c r="A43" s="17" t="s">
        <v>60</v>
      </c>
      <c r="B43" s="26">
        <f>B44+B45</f>
        <v>-89866.2</v>
      </c>
      <c r="C43" s="26">
        <f>C44+C45</f>
        <v>-89991.6</v>
      </c>
      <c r="D43" s="26">
        <f>D44+D45</f>
        <v>-67111.8</v>
      </c>
      <c r="E43" s="26">
        <f>E44+E45</f>
        <v>-6080</v>
      </c>
      <c r="F43" s="26">
        <f aca="true" t="shared" si="16" ref="F43:M43">F44+F45</f>
        <v>-53044.2</v>
      </c>
      <c r="G43" s="26">
        <f t="shared" si="16"/>
        <v>-101577.8</v>
      </c>
      <c r="H43" s="26">
        <f t="shared" si="16"/>
        <v>-116644.8</v>
      </c>
      <c r="I43" s="26">
        <f t="shared" si="16"/>
        <v>-57133</v>
      </c>
      <c r="J43" s="26">
        <f t="shared" si="16"/>
        <v>-73689.6</v>
      </c>
      <c r="K43" s="26">
        <f t="shared" si="16"/>
        <v>-64201</v>
      </c>
      <c r="L43" s="26">
        <f t="shared" si="16"/>
        <v>-38060.8</v>
      </c>
      <c r="M43" s="26">
        <f t="shared" si="16"/>
        <v>-25874.2</v>
      </c>
      <c r="N43" s="25">
        <f aca="true" t="shared" si="17" ref="N43:N55">SUM(B43:M43)</f>
        <v>-783275</v>
      </c>
    </row>
    <row r="44" spans="1:25" ht="18.75" customHeight="1">
      <c r="A44" s="13" t="s">
        <v>61</v>
      </c>
      <c r="B44" s="20">
        <f>ROUND(-B9*$D$3,2)</f>
        <v>-89866.2</v>
      </c>
      <c r="C44" s="20">
        <f>ROUND(-C9*$D$3,2)</f>
        <v>-89991.6</v>
      </c>
      <c r="D44" s="20">
        <f>ROUND(-D9*$D$3,2)</f>
        <v>-67111.8</v>
      </c>
      <c r="E44" s="20">
        <f>ROUND(-E9*$D$3,2)</f>
        <v>-6080</v>
      </c>
      <c r="F44" s="20">
        <f aca="true" t="shared" si="18" ref="F44:M44">ROUND(-F9*$D$3,2)</f>
        <v>-53044.2</v>
      </c>
      <c r="G44" s="20">
        <f t="shared" si="18"/>
        <v>-101577.8</v>
      </c>
      <c r="H44" s="20">
        <f t="shared" si="18"/>
        <v>-116644.8</v>
      </c>
      <c r="I44" s="20">
        <f t="shared" si="18"/>
        <v>-57133</v>
      </c>
      <c r="J44" s="20">
        <f t="shared" si="18"/>
        <v>-73689.6</v>
      </c>
      <c r="K44" s="20">
        <f t="shared" si="18"/>
        <v>-64201</v>
      </c>
      <c r="L44" s="20">
        <f t="shared" si="18"/>
        <v>-38060.8</v>
      </c>
      <c r="M44" s="20">
        <f t="shared" si="18"/>
        <v>-25874.2</v>
      </c>
      <c r="N44" s="47">
        <f t="shared" si="17"/>
        <v>-783275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1006839.4921682202</v>
      </c>
      <c r="C57" s="29">
        <f t="shared" si="21"/>
        <v>679479.8690910001</v>
      </c>
      <c r="D57" s="29">
        <f t="shared" si="21"/>
        <v>669128.1165089</v>
      </c>
      <c r="E57" s="29">
        <f t="shared" si="21"/>
        <v>109312.284548</v>
      </c>
      <c r="F57" s="29">
        <f t="shared" si="21"/>
        <v>669876.7249882502</v>
      </c>
      <c r="G57" s="29">
        <f t="shared" si="21"/>
        <v>820259.062</v>
      </c>
      <c r="H57" s="29">
        <f t="shared" si="21"/>
        <v>864549.7213</v>
      </c>
      <c r="I57" s="29">
        <f t="shared" si="21"/>
        <v>774663.7351449999</v>
      </c>
      <c r="J57" s="29">
        <f t="shared" si="21"/>
        <v>616438.9044769</v>
      </c>
      <c r="K57" s="29">
        <f t="shared" si="21"/>
        <v>739561.2601904</v>
      </c>
      <c r="L57" s="29">
        <f t="shared" si="21"/>
        <v>351110.36475793</v>
      </c>
      <c r="M57" s="29">
        <f t="shared" si="21"/>
        <v>199118.13896640003</v>
      </c>
      <c r="N57" s="29">
        <f>SUM(B57:M57)</f>
        <v>7500337.674141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1006839.49</v>
      </c>
      <c r="C60" s="36">
        <f aca="true" t="shared" si="22" ref="C60:M60">SUM(C61:C74)</f>
        <v>679479.86</v>
      </c>
      <c r="D60" s="36">
        <f t="shared" si="22"/>
        <v>669128.11</v>
      </c>
      <c r="E60" s="36">
        <f t="shared" si="22"/>
        <v>109312.28</v>
      </c>
      <c r="F60" s="36">
        <f t="shared" si="22"/>
        <v>669876.73</v>
      </c>
      <c r="G60" s="36">
        <f t="shared" si="22"/>
        <v>820259.07</v>
      </c>
      <c r="H60" s="36">
        <f t="shared" si="22"/>
        <v>864549.7100000001</v>
      </c>
      <c r="I60" s="36">
        <f t="shared" si="22"/>
        <v>774663.73</v>
      </c>
      <c r="J60" s="36">
        <f t="shared" si="22"/>
        <v>616438.91</v>
      </c>
      <c r="K60" s="36">
        <f t="shared" si="22"/>
        <v>739561.26</v>
      </c>
      <c r="L60" s="36">
        <f t="shared" si="22"/>
        <v>351110.37</v>
      </c>
      <c r="M60" s="36">
        <f t="shared" si="22"/>
        <v>199118.14</v>
      </c>
      <c r="N60" s="29">
        <f>SUM(N61:N74)</f>
        <v>7500337.66</v>
      </c>
    </row>
    <row r="61" spans="1:15" ht="18.75" customHeight="1">
      <c r="A61" s="17" t="s">
        <v>75</v>
      </c>
      <c r="B61" s="36">
        <v>196693.07</v>
      </c>
      <c r="C61" s="36">
        <v>200406.26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397099.33</v>
      </c>
      <c r="O61"/>
    </row>
    <row r="62" spans="1:15" ht="18.75" customHeight="1">
      <c r="A62" s="17" t="s">
        <v>76</v>
      </c>
      <c r="B62" s="36">
        <v>810146.42</v>
      </c>
      <c r="C62" s="36">
        <v>479073.6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1289220.02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669128.11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669128.11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109312.28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109312.28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669876.73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669876.73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820259.07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820259.07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675632.56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675632.56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188917.15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188917.15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774663.73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774663.73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616438.91</v>
      </c>
      <c r="K70" s="35">
        <v>0</v>
      </c>
      <c r="L70" s="35">
        <v>0</v>
      </c>
      <c r="M70" s="35">
        <v>0</v>
      </c>
      <c r="N70" s="29">
        <f t="shared" si="23"/>
        <v>616438.91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739561.26</v>
      </c>
      <c r="L71" s="35">
        <v>0</v>
      </c>
      <c r="M71" s="62"/>
      <c r="N71" s="26">
        <f t="shared" si="23"/>
        <v>739561.26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351110.37</v>
      </c>
      <c r="M72" s="35">
        <v>0</v>
      </c>
      <c r="N72" s="29">
        <f t="shared" si="23"/>
        <v>351110.37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199118.14</v>
      </c>
      <c r="N73" s="26">
        <f t="shared" si="23"/>
        <v>199118.14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2.270982739370821</v>
      </c>
      <c r="C78" s="45">
        <v>2.2319499778060545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1.9785352561278595</v>
      </c>
      <c r="C79" s="45">
        <v>1.8661296193869104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1.8146511465120523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2.5279154662013306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2.1189774009299023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1.6802523777409184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1.9765238615518752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1.933013326941515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1.9197893604408285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2.1621718715498632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2.0673429362648217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2.454548787191061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2.4046634849185065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2017-05-15T13:58:37Z</dcterms:modified>
  <cp:category/>
  <cp:version/>
  <cp:contentType/>
  <cp:contentStatus/>
</cp:coreProperties>
</file>