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<sst xmlns="http://schemas.openxmlformats.org/spreadsheetml/2006/main" count="105" uniqueCount="103">
  <si>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</si>
  <si>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</si>
  <si>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</si>
  <si>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</si>
  <si>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</si>
  <si>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</si>
  <si>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</si>
  <si>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</si>
  <si>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</si>
  <si>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</si>
  <si>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</si>
  <si>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</si>
  <si>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</si>
  <si>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</si>
  <si>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</si>
  <si>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</si>
  <si>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</si>
  <si>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</si>
  <si>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</si>
  <si>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</si>
  <si>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</si>
  <si>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</si>
  <si>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</si>
  <si>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</si>
  <si>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</si>
  <si>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</si>
  <si>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</si>
  <si>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</si>
  <si>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</si>
  <si>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</si>
  <si>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</si>
  <si>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</si>
  <si>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</si>
  <si>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</si>
  <si>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</si>
  <si>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</si>
  <si>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</si>
  <si>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</si>
  <si>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</si>
  <si>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</si>
  <si>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</si>
  <si>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</si>
  <si>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</si>
  <si>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</si>
  <si>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</si>
  <si>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</si>
  <si>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</si>
  <si>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</si>
  <si>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</si>
  <si>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</si>
  <si>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</si>
  <si>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</si>
  <si>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</si>
  <si>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</si>
  <si>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</si>
  <si>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</si>
  <si>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</si>
  <si>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</si>
  <si>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</si>
  <si>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</si>
  <si>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</si>
  <si>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</si>
  <si>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</si>
  <si>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</si>
  <si>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</si>
  <si>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</si>
  <si>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</si>
  <si>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</si>
  <si>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</si>
  <si>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</si>
  <si>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</si>
  <si>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</si>
  <si>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</si>
  <si>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</si>
  <si>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</si>
  <si>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</si>
  <si>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</si>
  <si>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</si>
  <si>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</si>
  <si>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</si>
  <si>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</si>
  <si>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</si>
  <si>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</si>
  <si>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</si>
  <si>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</si>
  <si>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</si>
  <si>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</si>
  <si>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</si>
  <si>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</si>
  <si>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</si>
  <si>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</si>
  <si>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</si>
  <si>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</si>
  <si>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</si>
  <si>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</si>
  <si>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</si>
  <si>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</si>
  <si>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</si>
  <si>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</si>
  <si>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</si>
  <si>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</si>
  <si>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</si>
  <si>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02/05/17 - VENCIMENTO 10/05/17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</si>
</sst>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527311</v>
      </c>
      <c r="C7" s="10">
        <f>C8+C20+C24</f>
        <v>373423</v>
      </c>
      <c r="D7" s="10">
        <f>D8+D20+D24</f>
        <v>391200</v>
      </c>
      <c r="E7" s="10">
        <f>E8+E20+E24</f>
        <v>53148</v>
      </c>
      <c r="F7" s="10">
        <f aca="true" t="shared" si="0" ref="F7:M7">F8+F20+F24</f>
        <v>343152</v>
      </c>
      <c r="G7" s="10">
        <f t="shared" si="0"/>
        <v>544502</v>
      </c>
      <c r="H7" s="10">
        <f t="shared" si="0"/>
        <v>498812</v>
      </c>
      <c r="I7" s="10">
        <f t="shared" si="0"/>
        <v>437660</v>
      </c>
      <c r="J7" s="10">
        <f t="shared" si="0"/>
        <v>309377</v>
      </c>
      <c r="K7" s="10">
        <f t="shared" si="0"/>
        <v>390694</v>
      </c>
      <c r="L7" s="10">
        <f t="shared" si="0"/>
        <v>156672</v>
      </c>
      <c r="M7" s="10">
        <f t="shared" si="0"/>
        <v>93590</v>
      </c>
      <c r="N7" s="10">
        <f>+N8+N20+N24</f>
        <v>4119541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223032</v>
      </c>
      <c r="C8" s="12">
        <f>+C9+C12+C16</f>
        <v>170072</v>
      </c>
      <c r="D8" s="12">
        <f>+D9+D12+D16</f>
        <v>192233</v>
      </c>
      <c r="E8" s="12">
        <f>+E9+E12+E16</f>
        <v>23831</v>
      </c>
      <c r="F8" s="12">
        <f aca="true" t="shared" si="1" ref="F8:M8">+F9+F12+F16</f>
        <v>154782</v>
      </c>
      <c r="G8" s="12">
        <f t="shared" si="1"/>
        <v>254196</v>
      </c>
      <c r="H8" s="12">
        <f t="shared" si="1"/>
        <v>226436</v>
      </c>
      <c r="I8" s="12">
        <f t="shared" si="1"/>
        <v>204264</v>
      </c>
      <c r="J8" s="12">
        <f t="shared" si="1"/>
        <v>145204</v>
      </c>
      <c r="K8" s="12">
        <f t="shared" si="1"/>
        <v>173621</v>
      </c>
      <c r="L8" s="12">
        <f t="shared" si="1"/>
        <v>79917</v>
      </c>
      <c r="M8" s="12">
        <f t="shared" si="1"/>
        <v>49256</v>
      </c>
      <c r="N8" s="12">
        <f>SUM(B8:M8)</f>
        <v>1896844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21458</v>
      </c>
      <c r="C9" s="14">
        <v>21240</v>
      </c>
      <c r="D9" s="14">
        <v>15152</v>
      </c>
      <c r="E9" s="14">
        <v>1668</v>
      </c>
      <c r="F9" s="14">
        <v>12861</v>
      </c>
      <c r="G9" s="14">
        <v>24767</v>
      </c>
      <c r="H9" s="14">
        <v>28665</v>
      </c>
      <c r="I9" s="14">
        <v>13609</v>
      </c>
      <c r="J9" s="14">
        <v>17367</v>
      </c>
      <c r="K9" s="14">
        <v>14929</v>
      </c>
      <c r="L9" s="14">
        <v>9622</v>
      </c>
      <c r="M9" s="14">
        <v>6373</v>
      </c>
      <c r="N9" s="12">
        <f aca="true" t="shared" si="2" ref="N9:N19">SUM(B9:M9)</f>
        <v>187711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21458</v>
      </c>
      <c r="C10" s="14">
        <f>+C9-C11</f>
        <v>21240</v>
      </c>
      <c r="D10" s="14">
        <f>+D9-D11</f>
        <v>15152</v>
      </c>
      <c r="E10" s="14">
        <f>+E9-E11</f>
        <v>1668</v>
      </c>
      <c r="F10" s="14">
        <f aca="true" t="shared" si="3" ref="F10:M10">+F9-F11</f>
        <v>12861</v>
      </c>
      <c r="G10" s="14">
        <f t="shared" si="3"/>
        <v>24767</v>
      </c>
      <c r="H10" s="14">
        <f t="shared" si="3"/>
        <v>28665</v>
      </c>
      <c r="I10" s="14">
        <f t="shared" si="3"/>
        <v>13609</v>
      </c>
      <c r="J10" s="14">
        <f t="shared" si="3"/>
        <v>17367</v>
      </c>
      <c r="K10" s="14">
        <f t="shared" si="3"/>
        <v>14929</v>
      </c>
      <c r="L10" s="14">
        <f t="shared" si="3"/>
        <v>9622</v>
      </c>
      <c r="M10" s="14">
        <f t="shared" si="3"/>
        <v>6373</v>
      </c>
      <c r="N10" s="12">
        <f t="shared" si="2"/>
        <v>187711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173685</v>
      </c>
      <c r="C12" s="14">
        <f>C13+C14+C15</f>
        <v>130813</v>
      </c>
      <c r="D12" s="14">
        <f>D13+D14+D15</f>
        <v>155824</v>
      </c>
      <c r="E12" s="14">
        <f>E13+E14+E15</f>
        <v>19591</v>
      </c>
      <c r="F12" s="14">
        <f aca="true" t="shared" si="4" ref="F12:M12">F13+F14+F15</f>
        <v>123941</v>
      </c>
      <c r="G12" s="14">
        <f t="shared" si="4"/>
        <v>200060</v>
      </c>
      <c r="H12" s="14">
        <f t="shared" si="4"/>
        <v>171897</v>
      </c>
      <c r="I12" s="14">
        <f t="shared" si="4"/>
        <v>164965</v>
      </c>
      <c r="J12" s="14">
        <f t="shared" si="4"/>
        <v>110477</v>
      </c>
      <c r="K12" s="14">
        <f t="shared" si="4"/>
        <v>133398</v>
      </c>
      <c r="L12" s="14">
        <f t="shared" si="4"/>
        <v>61528</v>
      </c>
      <c r="M12" s="14">
        <f t="shared" si="4"/>
        <v>38057</v>
      </c>
      <c r="N12" s="12">
        <f t="shared" si="2"/>
        <v>1484236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83593</v>
      </c>
      <c r="C13" s="14">
        <v>64550</v>
      </c>
      <c r="D13" s="14">
        <v>73998</v>
      </c>
      <c r="E13" s="14">
        <v>9456</v>
      </c>
      <c r="F13" s="14">
        <v>58394</v>
      </c>
      <c r="G13" s="14">
        <v>95569</v>
      </c>
      <c r="H13" s="14">
        <v>87271</v>
      </c>
      <c r="I13" s="14">
        <v>83139</v>
      </c>
      <c r="J13" s="14">
        <v>53309</v>
      </c>
      <c r="K13" s="14">
        <v>64488</v>
      </c>
      <c r="L13" s="14">
        <v>29175</v>
      </c>
      <c r="M13" s="14">
        <v>17616</v>
      </c>
      <c r="N13" s="12">
        <f t="shared" si="2"/>
        <v>720558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85530</v>
      </c>
      <c r="C14" s="14">
        <v>60664</v>
      </c>
      <c r="D14" s="14">
        <v>78959</v>
      </c>
      <c r="E14" s="14">
        <v>9441</v>
      </c>
      <c r="F14" s="14">
        <v>61632</v>
      </c>
      <c r="G14" s="14">
        <v>96139</v>
      </c>
      <c r="H14" s="14">
        <v>78643</v>
      </c>
      <c r="I14" s="14">
        <v>78906</v>
      </c>
      <c r="J14" s="14">
        <v>53813</v>
      </c>
      <c r="K14" s="14">
        <v>65695</v>
      </c>
      <c r="L14" s="14">
        <v>30377</v>
      </c>
      <c r="M14" s="14">
        <v>19532</v>
      </c>
      <c r="N14" s="12">
        <f t="shared" si="2"/>
        <v>719331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4562</v>
      </c>
      <c r="C15" s="14">
        <v>5599</v>
      </c>
      <c r="D15" s="14">
        <v>2867</v>
      </c>
      <c r="E15" s="14">
        <v>694</v>
      </c>
      <c r="F15" s="14">
        <v>3915</v>
      </c>
      <c r="G15" s="14">
        <v>8352</v>
      </c>
      <c r="H15" s="14">
        <v>5983</v>
      </c>
      <c r="I15" s="14">
        <v>2920</v>
      </c>
      <c r="J15" s="14">
        <v>3355</v>
      </c>
      <c r="K15" s="14">
        <v>3215</v>
      </c>
      <c r="L15" s="14">
        <v>1976</v>
      </c>
      <c r="M15" s="14">
        <v>909</v>
      </c>
      <c r="N15" s="12">
        <f t="shared" si="2"/>
        <v>44347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27889</v>
      </c>
      <c r="C16" s="14">
        <f>C17+C18+C19</f>
        <v>18019</v>
      </c>
      <c r="D16" s="14">
        <f>D17+D18+D19</f>
        <v>21257</v>
      </c>
      <c r="E16" s="14">
        <f>E17+E18+E19</f>
        <v>2572</v>
      </c>
      <c r="F16" s="14">
        <f aca="true" t="shared" si="5" ref="F16:M16">F17+F18+F19</f>
        <v>17980</v>
      </c>
      <c r="G16" s="14">
        <f t="shared" si="5"/>
        <v>29369</v>
      </c>
      <c r="H16" s="14">
        <f t="shared" si="5"/>
        <v>25874</v>
      </c>
      <c r="I16" s="14">
        <f t="shared" si="5"/>
        <v>25690</v>
      </c>
      <c r="J16" s="14">
        <f t="shared" si="5"/>
        <v>17360</v>
      </c>
      <c r="K16" s="14">
        <f t="shared" si="5"/>
        <v>25294</v>
      </c>
      <c r="L16" s="14">
        <f t="shared" si="5"/>
        <v>8767</v>
      </c>
      <c r="M16" s="14">
        <f t="shared" si="5"/>
        <v>4826</v>
      </c>
      <c r="N16" s="12">
        <f t="shared" si="2"/>
        <v>224897</v>
      </c>
    </row>
    <row r="17" spans="1:25" ht="18.75" customHeight="1">
      <c r="A17" s="15" t="s">
        <v>16</v>
      </c>
      <c r="B17" s="14">
        <v>16296</v>
      </c>
      <c r="C17" s="14">
        <v>11297</v>
      </c>
      <c r="D17" s="14">
        <v>11356</v>
      </c>
      <c r="E17" s="14">
        <v>1478</v>
      </c>
      <c r="F17" s="14">
        <v>10294</v>
      </c>
      <c r="G17" s="14">
        <v>17833</v>
      </c>
      <c r="H17" s="14">
        <v>15107</v>
      </c>
      <c r="I17" s="14">
        <v>15864</v>
      </c>
      <c r="J17" s="14">
        <v>9949</v>
      </c>
      <c r="K17" s="14">
        <v>14717</v>
      </c>
      <c r="L17" s="14">
        <v>5283</v>
      </c>
      <c r="M17" s="14">
        <v>2741</v>
      </c>
      <c r="N17" s="12">
        <f t="shared" si="2"/>
        <v>132215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11242</v>
      </c>
      <c r="C18" s="14">
        <v>6353</v>
      </c>
      <c r="D18" s="14">
        <v>9726</v>
      </c>
      <c r="E18" s="14">
        <v>1056</v>
      </c>
      <c r="F18" s="14">
        <v>7333</v>
      </c>
      <c r="G18" s="14">
        <v>10975</v>
      </c>
      <c r="H18" s="14">
        <v>10408</v>
      </c>
      <c r="I18" s="14">
        <v>9574</v>
      </c>
      <c r="J18" s="14">
        <v>7228</v>
      </c>
      <c r="K18" s="14">
        <v>10349</v>
      </c>
      <c r="L18" s="14">
        <v>3376</v>
      </c>
      <c r="M18" s="14">
        <v>2028</v>
      </c>
      <c r="N18" s="12">
        <f t="shared" si="2"/>
        <v>89648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351</v>
      </c>
      <c r="C19" s="14">
        <v>369</v>
      </c>
      <c r="D19" s="14">
        <v>175</v>
      </c>
      <c r="E19" s="14">
        <v>38</v>
      </c>
      <c r="F19" s="14">
        <v>353</v>
      </c>
      <c r="G19" s="14">
        <v>561</v>
      </c>
      <c r="H19" s="14">
        <v>359</v>
      </c>
      <c r="I19" s="14">
        <v>252</v>
      </c>
      <c r="J19" s="14">
        <v>183</v>
      </c>
      <c r="K19" s="14">
        <v>228</v>
      </c>
      <c r="L19" s="14">
        <v>108</v>
      </c>
      <c r="M19" s="14">
        <v>57</v>
      </c>
      <c r="N19" s="12">
        <f t="shared" si="2"/>
        <v>3034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127931</v>
      </c>
      <c r="C20" s="18">
        <f>C21+C22+C23</f>
        <v>77776</v>
      </c>
      <c r="D20" s="18">
        <f>D21+D22+D23</f>
        <v>74644</v>
      </c>
      <c r="E20" s="18">
        <f>E21+E22+E23</f>
        <v>10135</v>
      </c>
      <c r="F20" s="18">
        <f aca="true" t="shared" si="6" ref="F20:M20">F21+F22+F23</f>
        <v>65523</v>
      </c>
      <c r="G20" s="18">
        <f t="shared" si="6"/>
        <v>104734</v>
      </c>
      <c r="H20" s="18">
        <f t="shared" si="6"/>
        <v>111249</v>
      </c>
      <c r="I20" s="18">
        <f t="shared" si="6"/>
        <v>101808</v>
      </c>
      <c r="J20" s="18">
        <f t="shared" si="6"/>
        <v>67372</v>
      </c>
      <c r="K20" s="18">
        <f t="shared" si="6"/>
        <v>105251</v>
      </c>
      <c r="L20" s="18">
        <f t="shared" si="6"/>
        <v>40627</v>
      </c>
      <c r="M20" s="18">
        <f t="shared" si="6"/>
        <v>23377</v>
      </c>
      <c r="N20" s="12">
        <f aca="true" t="shared" si="7" ref="N20:N26">SUM(B20:M20)</f>
        <v>910427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67144</v>
      </c>
      <c r="C21" s="14">
        <v>43687</v>
      </c>
      <c r="D21" s="14">
        <v>39395</v>
      </c>
      <c r="E21" s="14">
        <v>5715</v>
      </c>
      <c r="F21" s="14">
        <v>34516</v>
      </c>
      <c r="G21" s="14">
        <v>56333</v>
      </c>
      <c r="H21" s="14">
        <v>63897</v>
      </c>
      <c r="I21" s="14">
        <v>56661</v>
      </c>
      <c r="J21" s="14">
        <v>36367</v>
      </c>
      <c r="K21" s="14">
        <v>55583</v>
      </c>
      <c r="L21" s="14">
        <v>21689</v>
      </c>
      <c r="M21" s="14">
        <v>12144</v>
      </c>
      <c r="N21" s="12">
        <f t="shared" si="7"/>
        <v>493131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58399</v>
      </c>
      <c r="C22" s="14">
        <v>32158</v>
      </c>
      <c r="D22" s="14">
        <v>34098</v>
      </c>
      <c r="E22" s="14">
        <v>4215</v>
      </c>
      <c r="F22" s="14">
        <v>29577</v>
      </c>
      <c r="G22" s="14">
        <v>45689</v>
      </c>
      <c r="H22" s="14">
        <v>45275</v>
      </c>
      <c r="I22" s="14">
        <v>43574</v>
      </c>
      <c r="J22" s="14">
        <v>29702</v>
      </c>
      <c r="K22" s="14">
        <v>47907</v>
      </c>
      <c r="L22" s="14">
        <v>18124</v>
      </c>
      <c r="M22" s="14">
        <v>10813</v>
      </c>
      <c r="N22" s="12">
        <f t="shared" si="7"/>
        <v>399531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2388</v>
      </c>
      <c r="C23" s="14">
        <v>1931</v>
      </c>
      <c r="D23" s="14">
        <v>1151</v>
      </c>
      <c r="E23" s="14">
        <v>205</v>
      </c>
      <c r="F23" s="14">
        <v>1430</v>
      </c>
      <c r="G23" s="14">
        <v>2712</v>
      </c>
      <c r="H23" s="14">
        <v>2077</v>
      </c>
      <c r="I23" s="14">
        <v>1573</v>
      </c>
      <c r="J23" s="14">
        <v>1303</v>
      </c>
      <c r="K23" s="14">
        <v>1761</v>
      </c>
      <c r="L23" s="14">
        <v>814</v>
      </c>
      <c r="M23" s="14">
        <v>420</v>
      </c>
      <c r="N23" s="12">
        <f t="shared" si="7"/>
        <v>17765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176348</v>
      </c>
      <c r="C24" s="14">
        <f>C25+C26</f>
        <v>125575</v>
      </c>
      <c r="D24" s="14">
        <f>D25+D26</f>
        <v>124323</v>
      </c>
      <c r="E24" s="14">
        <f>E25+E26</f>
        <v>19182</v>
      </c>
      <c r="F24" s="14">
        <f aca="true" t="shared" si="8" ref="F24:M24">F25+F26</f>
        <v>122847</v>
      </c>
      <c r="G24" s="14">
        <f t="shared" si="8"/>
        <v>185572</v>
      </c>
      <c r="H24" s="14">
        <f t="shared" si="8"/>
        <v>161127</v>
      </c>
      <c r="I24" s="14">
        <f t="shared" si="8"/>
        <v>131588</v>
      </c>
      <c r="J24" s="14">
        <f t="shared" si="8"/>
        <v>96801</v>
      </c>
      <c r="K24" s="14">
        <f t="shared" si="8"/>
        <v>111822</v>
      </c>
      <c r="L24" s="14">
        <f t="shared" si="8"/>
        <v>36128</v>
      </c>
      <c r="M24" s="14">
        <f t="shared" si="8"/>
        <v>20957</v>
      </c>
      <c r="N24" s="12">
        <f t="shared" si="7"/>
        <v>1312270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73477</v>
      </c>
      <c r="C25" s="14">
        <v>59939</v>
      </c>
      <c r="D25" s="14">
        <v>59588</v>
      </c>
      <c r="E25" s="14">
        <v>10275</v>
      </c>
      <c r="F25" s="14">
        <v>58014</v>
      </c>
      <c r="G25" s="14">
        <v>93985</v>
      </c>
      <c r="H25" s="14">
        <v>84670</v>
      </c>
      <c r="I25" s="14">
        <v>57866</v>
      </c>
      <c r="J25" s="14">
        <v>48455</v>
      </c>
      <c r="K25" s="14">
        <v>48681</v>
      </c>
      <c r="L25" s="14">
        <v>16476</v>
      </c>
      <c r="M25" s="14">
        <v>8406</v>
      </c>
      <c r="N25" s="12">
        <f t="shared" si="7"/>
        <v>619832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102871</v>
      </c>
      <c r="C26" s="14">
        <v>65636</v>
      </c>
      <c r="D26" s="14">
        <v>64735</v>
      </c>
      <c r="E26" s="14">
        <v>8907</v>
      </c>
      <c r="F26" s="14">
        <v>64833</v>
      </c>
      <c r="G26" s="14">
        <v>91587</v>
      </c>
      <c r="H26" s="14">
        <v>76457</v>
      </c>
      <c r="I26" s="14">
        <v>73722</v>
      </c>
      <c r="J26" s="14">
        <v>48346</v>
      </c>
      <c r="K26" s="14">
        <v>63141</v>
      </c>
      <c r="L26" s="14">
        <v>19652</v>
      </c>
      <c r="M26" s="14">
        <v>12551</v>
      </c>
      <c r="N26" s="12">
        <f t="shared" si="7"/>
        <v>692438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1070010.11211806</v>
      </c>
      <c r="C36" s="61">
        <f aca="true" t="shared" si="11" ref="C36:M36">C37+C38+C39+C40</f>
        <v>732259.1629014999</v>
      </c>
      <c r="D36" s="61">
        <f t="shared" si="11"/>
        <v>719996.46956</v>
      </c>
      <c r="E36" s="61">
        <f t="shared" si="11"/>
        <v>134250.70032319997</v>
      </c>
      <c r="F36" s="61">
        <f t="shared" si="11"/>
        <v>727118.7447416001</v>
      </c>
      <c r="G36" s="61">
        <f t="shared" si="11"/>
        <v>914920.8108000001</v>
      </c>
      <c r="H36" s="61">
        <f t="shared" si="11"/>
        <v>981018.0108</v>
      </c>
      <c r="I36" s="61">
        <f t="shared" si="11"/>
        <v>840189.2383879999</v>
      </c>
      <c r="J36" s="61">
        <f t="shared" si="11"/>
        <v>668991.3351311</v>
      </c>
      <c r="K36" s="61">
        <f t="shared" si="11"/>
        <v>807685.73733344</v>
      </c>
      <c r="L36" s="61">
        <f t="shared" si="11"/>
        <v>384574.13220096</v>
      </c>
      <c r="M36" s="61">
        <f t="shared" si="11"/>
        <v>225052.26343040002</v>
      </c>
      <c r="N36" s="61">
        <f>N37+N38+N39+N40</f>
        <v>8206066.71772826</v>
      </c>
    </row>
    <row r="37" spans="1:14" ht="18.75" customHeight="1">
      <c r="A37" s="58" t="s">
        <v>55</v>
      </c>
      <c r="B37" s="55">
        <f aca="true" t="shared" si="12" ref="B37:M37">B29*B7</f>
        <v>1070019.4812</v>
      </c>
      <c r="C37" s="55">
        <f t="shared" si="12"/>
        <v>732058.4491999999</v>
      </c>
      <c r="D37" s="55">
        <f t="shared" si="12"/>
        <v>709949.76</v>
      </c>
      <c r="E37" s="55">
        <f t="shared" si="12"/>
        <v>133938.27479999998</v>
      </c>
      <c r="F37" s="55">
        <f t="shared" si="12"/>
        <v>727139.0880000001</v>
      </c>
      <c r="G37" s="55">
        <f t="shared" si="12"/>
        <v>915035.611</v>
      </c>
      <c r="H37" s="55">
        <f t="shared" si="12"/>
        <v>980913.798</v>
      </c>
      <c r="I37" s="55">
        <f t="shared" si="12"/>
        <v>840132.1359999999</v>
      </c>
      <c r="J37" s="55">
        <f t="shared" si="12"/>
        <v>668842.1363</v>
      </c>
      <c r="K37" s="55">
        <f t="shared" si="12"/>
        <v>807525.4286</v>
      </c>
      <c r="L37" s="55">
        <f t="shared" si="12"/>
        <v>384457.4208</v>
      </c>
      <c r="M37" s="55">
        <f t="shared" si="12"/>
        <v>225018.437</v>
      </c>
      <c r="N37" s="57">
        <f>SUM(B37:M37)</f>
        <v>8195030.0209</v>
      </c>
    </row>
    <row r="38" spans="1:14" ht="18.75" customHeight="1">
      <c r="A38" s="58" t="s">
        <v>56</v>
      </c>
      <c r="B38" s="55">
        <f aca="true" t="shared" si="13" ref="B38:M38">B30*B7</f>
        <v>-3266.4490819400003</v>
      </c>
      <c r="C38" s="55">
        <f t="shared" si="13"/>
        <v>-2191.8062984999997</v>
      </c>
      <c r="D38" s="55">
        <f t="shared" si="13"/>
        <v>-2171.1404399999997</v>
      </c>
      <c r="E38" s="55">
        <f t="shared" si="13"/>
        <v>-333.8544768</v>
      </c>
      <c r="F38" s="55">
        <f t="shared" si="13"/>
        <v>-2181.7432584000003</v>
      </c>
      <c r="G38" s="55">
        <f t="shared" si="13"/>
        <v>-2776.9602</v>
      </c>
      <c r="H38" s="55">
        <f t="shared" si="13"/>
        <v>-2793.3472</v>
      </c>
      <c r="I38" s="55">
        <f t="shared" si="13"/>
        <v>-2489.497612</v>
      </c>
      <c r="J38" s="55">
        <f t="shared" si="13"/>
        <v>-1969.4011689000001</v>
      </c>
      <c r="K38" s="55">
        <f t="shared" si="13"/>
        <v>-2441.93126656</v>
      </c>
      <c r="L38" s="55">
        <f t="shared" si="13"/>
        <v>-1154.4485990399999</v>
      </c>
      <c r="M38" s="55">
        <f t="shared" si="13"/>
        <v>-685.2135696</v>
      </c>
      <c r="N38" s="25">
        <f>SUM(B38:M38)</f>
        <v>-24455.79317174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-81540.4</v>
      </c>
      <c r="C42" s="25">
        <f aca="true" t="shared" si="15" ref="C42:M42">+C43+C46+C54+C55</f>
        <v>-80712</v>
      </c>
      <c r="D42" s="25">
        <f t="shared" si="15"/>
        <v>-57577.6</v>
      </c>
      <c r="E42" s="25">
        <f t="shared" si="15"/>
        <v>-6838.4</v>
      </c>
      <c r="F42" s="25">
        <f t="shared" si="15"/>
        <v>-48871.8</v>
      </c>
      <c r="G42" s="25">
        <f t="shared" si="15"/>
        <v>-94114.6</v>
      </c>
      <c r="H42" s="25">
        <f t="shared" si="15"/>
        <v>-109427</v>
      </c>
      <c r="I42" s="25">
        <f t="shared" si="15"/>
        <v>-51714.2</v>
      </c>
      <c r="J42" s="25">
        <f t="shared" si="15"/>
        <v>-65994.6</v>
      </c>
      <c r="K42" s="25">
        <f t="shared" si="15"/>
        <v>-56730.2</v>
      </c>
      <c r="L42" s="25">
        <f t="shared" si="15"/>
        <v>-36563.6</v>
      </c>
      <c r="M42" s="25">
        <f t="shared" si="15"/>
        <v>-24217.4</v>
      </c>
      <c r="N42" s="25">
        <f>+N43+N46+N54+N55</f>
        <v>-714301.7999999999</v>
      </c>
    </row>
    <row r="43" spans="1:14" ht="18.75" customHeight="1">
      <c r="A43" s="17" t="s">
        <v>60</v>
      </c>
      <c r="B43" s="26">
        <f>B44+B45</f>
        <v>-81540.4</v>
      </c>
      <c r="C43" s="26">
        <f>C44+C45</f>
        <v>-80712</v>
      </c>
      <c r="D43" s="26">
        <f>D44+D45</f>
        <v>-57577.6</v>
      </c>
      <c r="E43" s="26">
        <f>E44+E45</f>
        <v>-6338.4</v>
      </c>
      <c r="F43" s="26">
        <f aca="true" t="shared" si="16" ref="F43:M43">F44+F45</f>
        <v>-48871.8</v>
      </c>
      <c r="G43" s="26">
        <f t="shared" si="16"/>
        <v>-94114.6</v>
      </c>
      <c r="H43" s="26">
        <f t="shared" si="16"/>
        <v>-108927</v>
      </c>
      <c r="I43" s="26">
        <f t="shared" si="16"/>
        <v>-51714.2</v>
      </c>
      <c r="J43" s="26">
        <f t="shared" si="16"/>
        <v>-65994.6</v>
      </c>
      <c r="K43" s="26">
        <f t="shared" si="16"/>
        <v>-56730.2</v>
      </c>
      <c r="L43" s="26">
        <f t="shared" si="16"/>
        <v>-36563.6</v>
      </c>
      <c r="M43" s="26">
        <f t="shared" si="16"/>
        <v>-24217.4</v>
      </c>
      <c r="N43" s="25">
        <f aca="true" t="shared" si="17" ref="N43:N55">SUM(B43:M43)</f>
        <v>-713301.7999999999</v>
      </c>
    </row>
    <row r="44" spans="1:25" ht="18.75" customHeight="1">
      <c r="A44" s="13" t="s">
        <v>61</v>
      </c>
      <c r="B44" s="20">
        <f>ROUND(-B9*$D$3,2)</f>
        <v>-81540.4</v>
      </c>
      <c r="C44" s="20">
        <f>ROUND(-C9*$D$3,2)</f>
        <v>-80712</v>
      </c>
      <c r="D44" s="20">
        <f>ROUND(-D9*$D$3,2)</f>
        <v>-57577.6</v>
      </c>
      <c r="E44" s="20">
        <f>ROUND(-E9*$D$3,2)</f>
        <v>-6338.4</v>
      </c>
      <c r="F44" s="20">
        <f aca="true" t="shared" si="18" ref="F44:M44">ROUND(-F9*$D$3,2)</f>
        <v>-48871.8</v>
      </c>
      <c r="G44" s="20">
        <f t="shared" si="18"/>
        <v>-94114.6</v>
      </c>
      <c r="H44" s="20">
        <f t="shared" si="18"/>
        <v>-108927</v>
      </c>
      <c r="I44" s="20">
        <f t="shared" si="18"/>
        <v>-51714.2</v>
      </c>
      <c r="J44" s="20">
        <f t="shared" si="18"/>
        <v>-65994.6</v>
      </c>
      <c r="K44" s="20">
        <f t="shared" si="18"/>
        <v>-56730.2</v>
      </c>
      <c r="L44" s="20">
        <f t="shared" si="18"/>
        <v>-36563.6</v>
      </c>
      <c r="M44" s="20">
        <f t="shared" si="18"/>
        <v>-24217.4</v>
      </c>
      <c r="N44" s="47">
        <f t="shared" si="17"/>
        <v>-713301.7999999999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988469.71211806</v>
      </c>
      <c r="C57" s="29">
        <f t="shared" si="21"/>
        <v>651547.1629014999</v>
      </c>
      <c r="D57" s="29">
        <f t="shared" si="21"/>
        <v>662418.86956</v>
      </c>
      <c r="E57" s="29">
        <f t="shared" si="21"/>
        <v>127412.30032319998</v>
      </c>
      <c r="F57" s="29">
        <f t="shared" si="21"/>
        <v>678246.9447416001</v>
      </c>
      <c r="G57" s="29">
        <f t="shared" si="21"/>
        <v>820806.2108000001</v>
      </c>
      <c r="H57" s="29">
        <f t="shared" si="21"/>
        <v>871591.0108</v>
      </c>
      <c r="I57" s="29">
        <f t="shared" si="21"/>
        <v>788475.038388</v>
      </c>
      <c r="J57" s="29">
        <f t="shared" si="21"/>
        <v>602996.7351311</v>
      </c>
      <c r="K57" s="29">
        <f t="shared" si="21"/>
        <v>750955.53733344</v>
      </c>
      <c r="L57" s="29">
        <f t="shared" si="21"/>
        <v>348010.53220096003</v>
      </c>
      <c r="M57" s="29">
        <f t="shared" si="21"/>
        <v>200834.86343040003</v>
      </c>
      <c r="N57" s="29">
        <f>SUM(B57:M57)</f>
        <v>7491764.917728261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988469.72</v>
      </c>
      <c r="C60" s="36">
        <f aca="true" t="shared" si="22" ref="C60:M60">SUM(C61:C74)</f>
        <v>651547.16</v>
      </c>
      <c r="D60" s="36">
        <f t="shared" si="22"/>
        <v>662418.87</v>
      </c>
      <c r="E60" s="36">
        <f t="shared" si="22"/>
        <v>127412.3</v>
      </c>
      <c r="F60" s="36">
        <f t="shared" si="22"/>
        <v>678246.95</v>
      </c>
      <c r="G60" s="36">
        <f t="shared" si="22"/>
        <v>820806.21</v>
      </c>
      <c r="H60" s="36">
        <f t="shared" si="22"/>
        <v>871591</v>
      </c>
      <c r="I60" s="36">
        <f t="shared" si="22"/>
        <v>788475.04</v>
      </c>
      <c r="J60" s="36">
        <f t="shared" si="22"/>
        <v>602996.74</v>
      </c>
      <c r="K60" s="36">
        <f t="shared" si="22"/>
        <v>750955.54</v>
      </c>
      <c r="L60" s="36">
        <f t="shared" si="22"/>
        <v>348010.53</v>
      </c>
      <c r="M60" s="36">
        <f t="shared" si="22"/>
        <v>200834.87</v>
      </c>
      <c r="N60" s="29">
        <f>SUM(N61:N74)</f>
        <v>7491764.930000001</v>
      </c>
    </row>
    <row r="61" spans="1:15" ht="18.75" customHeight="1">
      <c r="A61" s="17" t="s">
        <v>75</v>
      </c>
      <c r="B61" s="36">
        <v>192892.09</v>
      </c>
      <c r="C61" s="36">
        <v>198287.46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391179.55</v>
      </c>
      <c r="O61"/>
    </row>
    <row r="62" spans="1:15" ht="18.75" customHeight="1">
      <c r="A62" s="17" t="s">
        <v>76</v>
      </c>
      <c r="B62" s="36">
        <v>795577.63</v>
      </c>
      <c r="C62" s="36">
        <v>453259.7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1248837.33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662418.87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662418.87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127412.3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127412.3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678246.95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678246.95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820806.21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820806.21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680129.28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680129.28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191461.72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191461.72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788475.04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788475.04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602996.74</v>
      </c>
      <c r="K70" s="35">
        <v>0</v>
      </c>
      <c r="L70" s="35">
        <v>0</v>
      </c>
      <c r="M70" s="35">
        <v>0</v>
      </c>
      <c r="N70" s="29">
        <f t="shared" si="23"/>
        <v>602996.74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750955.54</v>
      </c>
      <c r="L71" s="35">
        <v>0</v>
      </c>
      <c r="M71" s="62"/>
      <c r="N71" s="26">
        <f t="shared" si="23"/>
        <v>750955.54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348010.53</v>
      </c>
      <c r="M72" s="35">
        <v>0</v>
      </c>
      <c r="N72" s="29">
        <f t="shared" si="23"/>
        <v>348010.53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200834.87</v>
      </c>
      <c r="N73" s="26">
        <f t="shared" si="23"/>
        <v>200834.87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2.271032954545454</v>
      </c>
      <c r="C78" s="45">
        <v>2.2182237415956747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1.9786865896738195</v>
      </c>
      <c r="C79" s="45">
        <v>1.8665228112176357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1.8147751011247444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2.525978406020922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2.118940716480161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1.6802891647780909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1.9766204678332235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1.9329802453879423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1.919730472028515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2.162382255730387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2.0673103178790564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2.4546449410294118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2.4046614321017206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2017-05-10T21:41:17Z</dcterms:modified>
  <cp:category/>
  <cp:version/>
  <cp:contentType/>
  <cp:contentStatus/>
</cp:coreProperties>
</file>