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<sst xmlns="http://schemas.openxmlformats.org/spreadsheetml/2006/main" count="135" uniqueCount="135">
  <si>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</si>
  <si>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</si>
  <si>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</si>
  <si>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</si>
  <si>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</si>
  <si>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</si>
  <si>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</si>
  <si>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</si>
  <si>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</si>
  <si>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</si>
  <si>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</si>
  <si>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</si>
  <si>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</si>
  <si>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</si>
  <si>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</si>
  <si>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</si>
  <si>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</si>
  <si>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</si>
  <si>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</si>
  <si>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</si>
  <si>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</si>
  <si>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</si>
  <si>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</si>
  <si>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</si>
  <si>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</si>
  <si>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</si>
  <si>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</si>
  <si>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</si>
  <si>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</si>
  <si>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</si>
  <si>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</si>
  <si>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</si>
  <si>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</si>
  <si>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</si>
  <si>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</si>
  <si>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</si>
  <si>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</si>
  <si>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</si>
  <si>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</si>
  <si>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</si>
  <si>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</si>
  <si>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</si>
  <si>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</si>
  <si>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</si>
  <si>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</si>
  <si>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</si>
  <si>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</si>
  <si>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</si>
  <si>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</si>
  <si>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</si>
  <si>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</si>
  <si>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</si>
  <si>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</si>
  <si>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</si>
  <si>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</si>
  <si>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</si>
  <si>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</si>
  <si>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</si>
  <si>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</si>
  <si>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</si>
  <si>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</si>
  <si>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</si>
  <si>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</si>
  <si>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</si>
  <si>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</si>
  <si>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</si>
  <si>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</si>
  <si>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</si>
  <si>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</si>
  <si>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</si>
  <si>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</si>
  <si>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</si>
  <si>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</si>
  <si>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</si>
  <si>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</si>
  <si>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</si>
  <si>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</si>
  <si>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</si>
  <si>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</si>
  <si>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</si>
  <si>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</si>
  <si>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</si>
  <si>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</si>
  <si>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</si>
  <si>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</si>
  <si>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</si>
  <si>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</si>
  <si>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</si>
  <si>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</si>
  <si>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</si>
  <si>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</si>
  <si>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</si>
  <si>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</si>
  <si>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</si>
  <si>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</si>
  <si>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</si>
  <si>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</si>
  <si>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</si>
  <si>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</si>
  <si>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</si>
  <si>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</si>
  <si>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</si>
  <si>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</si>
  <si>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</si>
  <si>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</si>
  <si>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</si>
  <si>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</si>
  <si>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</si>
  <si>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</si>
  <si>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</si>
  <si>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</si>
  <si>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</si>
  <si>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</si>
  <si>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</si>
  <si>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</si>
  <si>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</si>
  <si>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</si>
  <si>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</si>
  <si>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</si>
  <si>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</si>
  <si>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</si>
  <si>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</si>
  <si>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</si>
  <si>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</si>
  <si>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</si>
  <si>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</si>
  <si>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</si>
  <si>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</si>
  <si>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</si>
  <si>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</si>
  <si>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</si>
  <si>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</si>
  <si>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</si>
  <si>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</si>
  <si>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29/05/17 - VENCIMENTO 05/06/17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</si>
</sst>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606761</v>
      </c>
      <c r="C7" s="9">
        <f t="shared" si="0"/>
        <v>765797</v>
      </c>
      <c r="D7" s="9">
        <f t="shared" si="0"/>
        <v>804201</v>
      </c>
      <c r="E7" s="9">
        <f t="shared" si="0"/>
        <v>534490</v>
      </c>
      <c r="F7" s="9">
        <f t="shared" si="0"/>
        <v>736313</v>
      </c>
      <c r="G7" s="9">
        <f t="shared" si="0"/>
        <v>1215529</v>
      </c>
      <c r="H7" s="9">
        <f t="shared" si="0"/>
        <v>567749</v>
      </c>
      <c r="I7" s="9">
        <f t="shared" si="0"/>
        <v>126214</v>
      </c>
      <c r="J7" s="9">
        <f t="shared" si="0"/>
        <v>330387</v>
      </c>
      <c r="K7" s="9">
        <f t="shared" si="0"/>
        <v>5687441</v>
      </c>
      <c r="L7" s="52"/>
    </row>
    <row r="8" spans="1:11" ht="17.25" customHeight="1">
      <c r="A8" s="10" t="s">
        <v>97</v>
      </c>
      <c r="B8" s="11">
        <f>B9+B12+B16</f>
        <v>281110</v>
      </c>
      <c r="C8" s="11">
        <f aca="true" t="shared" si="1" ref="C8:J8">C9+C12+C16</f>
        <v>363851</v>
      </c>
      <c r="D8" s="11">
        <f t="shared" si="1"/>
        <v>356969</v>
      </c>
      <c r="E8" s="11">
        <f t="shared" si="1"/>
        <v>254426</v>
      </c>
      <c r="F8" s="11">
        <f t="shared" si="1"/>
        <v>337837</v>
      </c>
      <c r="G8" s="11">
        <f t="shared" si="1"/>
        <v>564801</v>
      </c>
      <c r="H8" s="11">
        <f t="shared" si="1"/>
        <v>289011</v>
      </c>
      <c r="I8" s="11">
        <f t="shared" si="1"/>
        <v>54181</v>
      </c>
      <c r="J8" s="11">
        <f t="shared" si="1"/>
        <v>144972</v>
      </c>
      <c r="K8" s="11">
        <f>SUM(B8:J8)</f>
        <v>2647158</v>
      </c>
    </row>
    <row r="9" spans="1:11" ht="17.25" customHeight="1">
      <c r="A9" s="15" t="s">
        <v>16</v>
      </c>
      <c r="B9" s="13">
        <f>+B10+B11</f>
        <v>34869</v>
      </c>
      <c r="C9" s="13">
        <f aca="true" t="shared" si="2" ref="C9:J9">+C10+C11</f>
        <v>48915</v>
      </c>
      <c r="D9" s="13">
        <f t="shared" si="2"/>
        <v>43380</v>
      </c>
      <c r="E9" s="13">
        <f t="shared" si="2"/>
        <v>32465</v>
      </c>
      <c r="F9" s="13">
        <f t="shared" si="2"/>
        <v>38037</v>
      </c>
      <c r="G9" s="13">
        <f t="shared" si="2"/>
        <v>50166</v>
      </c>
      <c r="H9" s="13">
        <f t="shared" si="2"/>
        <v>44616</v>
      </c>
      <c r="I9" s="13">
        <f t="shared" si="2"/>
        <v>7997</v>
      </c>
      <c r="J9" s="13">
        <f t="shared" si="2"/>
        <v>16161</v>
      </c>
      <c r="K9" s="11">
        <f>SUM(B9:J9)</f>
        <v>316606</v>
      </c>
    </row>
    <row r="10" spans="1:11" ht="17.25" customHeight="1">
      <c r="A10" s="29" t="s">
        <v>17</v>
      </c>
      <c r="B10" s="13">
        <v>34869</v>
      </c>
      <c r="C10" s="13">
        <v>48915</v>
      </c>
      <c r="D10" s="13">
        <v>43380</v>
      </c>
      <c r="E10" s="13">
        <v>32465</v>
      </c>
      <c r="F10" s="13">
        <v>38037</v>
      </c>
      <c r="G10" s="13">
        <v>50166</v>
      </c>
      <c r="H10" s="13">
        <v>44616</v>
      </c>
      <c r="I10" s="13">
        <v>7997</v>
      </c>
      <c r="J10" s="13">
        <v>16161</v>
      </c>
      <c r="K10" s="11">
        <f>SUM(B10:J10)</f>
        <v>316606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225636</v>
      </c>
      <c r="C12" s="17">
        <f t="shared" si="3"/>
        <v>287971</v>
      </c>
      <c r="D12" s="17">
        <f t="shared" si="3"/>
        <v>287053</v>
      </c>
      <c r="E12" s="17">
        <f t="shared" si="3"/>
        <v>203792</v>
      </c>
      <c r="F12" s="17">
        <f t="shared" si="3"/>
        <v>270971</v>
      </c>
      <c r="G12" s="17">
        <f t="shared" si="3"/>
        <v>465572</v>
      </c>
      <c r="H12" s="17">
        <f t="shared" si="3"/>
        <v>224498</v>
      </c>
      <c r="I12" s="17">
        <f t="shared" si="3"/>
        <v>41900</v>
      </c>
      <c r="J12" s="17">
        <f t="shared" si="3"/>
        <v>118013</v>
      </c>
      <c r="K12" s="11">
        <f aca="true" t="shared" si="4" ref="K12:K27">SUM(B12:J12)</f>
        <v>2125406</v>
      </c>
    </row>
    <row r="13" spans="1:13" ht="17.25" customHeight="1">
      <c r="A13" s="14" t="s">
        <v>19</v>
      </c>
      <c r="B13" s="13">
        <v>107532</v>
      </c>
      <c r="C13" s="13">
        <v>147218</v>
      </c>
      <c r="D13" s="13">
        <v>152330</v>
      </c>
      <c r="E13" s="13">
        <v>103995</v>
      </c>
      <c r="F13" s="13">
        <v>136888</v>
      </c>
      <c r="G13" s="13">
        <v>221468</v>
      </c>
      <c r="H13" s="13">
        <v>103095</v>
      </c>
      <c r="I13" s="13">
        <v>23418</v>
      </c>
      <c r="J13" s="13">
        <v>61963</v>
      </c>
      <c r="K13" s="11">
        <f t="shared" si="4"/>
        <v>1057907</v>
      </c>
      <c r="L13" s="52"/>
      <c r="M13" s="53"/>
    </row>
    <row r="14" spans="1:12" ht="17.25" customHeight="1">
      <c r="A14" s="14" t="s">
        <v>20</v>
      </c>
      <c r="B14" s="13">
        <v>108249</v>
      </c>
      <c r="C14" s="13">
        <v>126012</v>
      </c>
      <c r="D14" s="13">
        <v>124916</v>
      </c>
      <c r="E14" s="13">
        <v>90826</v>
      </c>
      <c r="F14" s="13">
        <v>124204</v>
      </c>
      <c r="G14" s="13">
        <v>229031</v>
      </c>
      <c r="H14" s="13">
        <v>105203</v>
      </c>
      <c r="I14" s="13">
        <v>15945</v>
      </c>
      <c r="J14" s="13">
        <v>52678</v>
      </c>
      <c r="K14" s="11">
        <f t="shared" si="4"/>
        <v>977064</v>
      </c>
      <c r="L14" s="52"/>
    </row>
    <row r="15" spans="1:11" ht="17.25" customHeight="1">
      <c r="A15" s="14" t="s">
        <v>21</v>
      </c>
      <c r="B15" s="13">
        <v>9855</v>
      </c>
      <c r="C15" s="13">
        <v>14741</v>
      </c>
      <c r="D15" s="13">
        <v>9807</v>
      </c>
      <c r="E15" s="13">
        <v>8971</v>
      </c>
      <c r="F15" s="13">
        <v>9879</v>
      </c>
      <c r="G15" s="13">
        <v>15073</v>
      </c>
      <c r="H15" s="13">
        <v>16200</v>
      </c>
      <c r="I15" s="13">
        <v>2537</v>
      </c>
      <c r="J15" s="13">
        <v>3372</v>
      </c>
      <c r="K15" s="11">
        <f t="shared" si="4"/>
        <v>90435</v>
      </c>
    </row>
    <row r="16" spans="1:11" ht="17.25" customHeight="1">
      <c r="A16" s="15" t="s">
        <v>93</v>
      </c>
      <c r="B16" s="13">
        <f>B17+B18+B19</f>
        <v>20605</v>
      </c>
      <c r="C16" s="13">
        <f aca="true" t="shared" si="5" ref="C16:J16">C17+C18+C19</f>
        <v>26965</v>
      </c>
      <c r="D16" s="13">
        <f t="shared" si="5"/>
        <v>26536</v>
      </c>
      <c r="E16" s="13">
        <f t="shared" si="5"/>
        <v>18169</v>
      </c>
      <c r="F16" s="13">
        <f t="shared" si="5"/>
        <v>28829</v>
      </c>
      <c r="G16" s="13">
        <f t="shared" si="5"/>
        <v>49063</v>
      </c>
      <c r="H16" s="13">
        <f t="shared" si="5"/>
        <v>19897</v>
      </c>
      <c r="I16" s="13">
        <f t="shared" si="5"/>
        <v>4284</v>
      </c>
      <c r="J16" s="13">
        <f t="shared" si="5"/>
        <v>10798</v>
      </c>
      <c r="K16" s="11">
        <f t="shared" si="4"/>
        <v>205146</v>
      </c>
    </row>
    <row r="17" spans="1:11" ht="17.25" customHeight="1">
      <c r="A17" s="14" t="s">
        <v>94</v>
      </c>
      <c r="B17" s="13">
        <v>17323</v>
      </c>
      <c r="C17" s="13">
        <v>23028</v>
      </c>
      <c r="D17" s="13">
        <v>22145</v>
      </c>
      <c r="E17" s="13">
        <v>15179</v>
      </c>
      <c r="F17" s="13">
        <v>24107</v>
      </c>
      <c r="G17" s="13">
        <v>40535</v>
      </c>
      <c r="H17" s="13">
        <v>16908</v>
      </c>
      <c r="I17" s="13">
        <v>3707</v>
      </c>
      <c r="J17" s="13">
        <v>9039</v>
      </c>
      <c r="K17" s="11">
        <f t="shared" si="4"/>
        <v>171971</v>
      </c>
    </row>
    <row r="18" spans="1:11" ht="17.25" customHeight="1">
      <c r="A18" s="14" t="s">
        <v>95</v>
      </c>
      <c r="B18" s="13">
        <v>3259</v>
      </c>
      <c r="C18" s="13">
        <v>3907</v>
      </c>
      <c r="D18" s="13">
        <v>4363</v>
      </c>
      <c r="E18" s="13">
        <v>2964</v>
      </c>
      <c r="F18" s="13">
        <v>4675</v>
      </c>
      <c r="G18" s="13">
        <v>8471</v>
      </c>
      <c r="H18" s="13">
        <v>2946</v>
      </c>
      <c r="I18" s="13">
        <v>577</v>
      </c>
      <c r="J18" s="13">
        <v>1750</v>
      </c>
      <c r="K18" s="11">
        <f t="shared" si="4"/>
        <v>32912</v>
      </c>
    </row>
    <row r="19" spans="1:11" ht="17.25" customHeight="1">
      <c r="A19" s="14" t="s">
        <v>96</v>
      </c>
      <c r="B19" s="13">
        <v>23</v>
      </c>
      <c r="C19" s="13">
        <v>30</v>
      </c>
      <c r="D19" s="13">
        <v>28</v>
      </c>
      <c r="E19" s="13">
        <v>26</v>
      </c>
      <c r="F19" s="13">
        <v>47</v>
      </c>
      <c r="G19" s="13">
        <v>57</v>
      </c>
      <c r="H19" s="13">
        <v>43</v>
      </c>
      <c r="I19" s="13">
        <v>0</v>
      </c>
      <c r="J19" s="13">
        <v>9</v>
      </c>
      <c r="K19" s="11">
        <f t="shared" si="4"/>
        <v>263</v>
      </c>
    </row>
    <row r="20" spans="1:11" ht="17.25" customHeight="1">
      <c r="A20" s="16" t="s">
        <v>22</v>
      </c>
      <c r="B20" s="11">
        <f>+B21+B22+B23</f>
        <v>160172</v>
      </c>
      <c r="C20" s="11">
        <f aca="true" t="shared" si="6" ref="C20:J20">+C21+C22+C23</f>
        <v>178626</v>
      </c>
      <c r="D20" s="11">
        <f t="shared" si="6"/>
        <v>208547</v>
      </c>
      <c r="E20" s="11">
        <f t="shared" si="6"/>
        <v>129631</v>
      </c>
      <c r="F20" s="11">
        <f t="shared" si="6"/>
        <v>207059</v>
      </c>
      <c r="G20" s="11">
        <f t="shared" si="6"/>
        <v>385209</v>
      </c>
      <c r="H20" s="11">
        <f t="shared" si="6"/>
        <v>138227</v>
      </c>
      <c r="I20" s="11">
        <f t="shared" si="6"/>
        <v>32478</v>
      </c>
      <c r="J20" s="11">
        <f t="shared" si="6"/>
        <v>79294</v>
      </c>
      <c r="K20" s="11">
        <f t="shared" si="4"/>
        <v>1519243</v>
      </c>
    </row>
    <row r="21" spans="1:12" ht="17.25" customHeight="1">
      <c r="A21" s="12" t="s">
        <v>23</v>
      </c>
      <c r="B21" s="13">
        <v>85481</v>
      </c>
      <c r="C21" s="13">
        <v>105102</v>
      </c>
      <c r="D21" s="13">
        <v>124729</v>
      </c>
      <c r="E21" s="13">
        <v>75084</v>
      </c>
      <c r="F21" s="13">
        <v>117984</v>
      </c>
      <c r="G21" s="13">
        <v>202225</v>
      </c>
      <c r="H21" s="13">
        <v>77258</v>
      </c>
      <c r="I21" s="13">
        <v>20201</v>
      </c>
      <c r="J21" s="13">
        <v>46134</v>
      </c>
      <c r="K21" s="11">
        <f t="shared" si="4"/>
        <v>854198</v>
      </c>
      <c r="L21" s="52"/>
    </row>
    <row r="22" spans="1:12" ht="17.25" customHeight="1">
      <c r="A22" s="12" t="s">
        <v>24</v>
      </c>
      <c r="B22" s="13">
        <v>70420</v>
      </c>
      <c r="C22" s="13">
        <v>68536</v>
      </c>
      <c r="D22" s="13">
        <v>79854</v>
      </c>
      <c r="E22" s="13">
        <v>51509</v>
      </c>
      <c r="F22" s="13">
        <v>84948</v>
      </c>
      <c r="G22" s="13">
        <v>175736</v>
      </c>
      <c r="H22" s="13">
        <v>55760</v>
      </c>
      <c r="I22" s="13">
        <v>11344</v>
      </c>
      <c r="J22" s="13">
        <v>31752</v>
      </c>
      <c r="K22" s="11">
        <f t="shared" si="4"/>
        <v>629859</v>
      </c>
      <c r="L22" s="52"/>
    </row>
    <row r="23" spans="1:11" ht="17.25" customHeight="1">
      <c r="A23" s="12" t="s">
        <v>25</v>
      </c>
      <c r="B23" s="13">
        <v>4271</v>
      </c>
      <c r="C23" s="13">
        <v>4988</v>
      </c>
      <c r="D23" s="13">
        <v>3964</v>
      </c>
      <c r="E23" s="13">
        <v>3038</v>
      </c>
      <c r="F23" s="13">
        <v>4127</v>
      </c>
      <c r="G23" s="13">
        <v>7248</v>
      </c>
      <c r="H23" s="13">
        <v>5209</v>
      </c>
      <c r="I23" s="13">
        <v>933</v>
      </c>
      <c r="J23" s="13">
        <v>1408</v>
      </c>
      <c r="K23" s="11">
        <f t="shared" si="4"/>
        <v>35186</v>
      </c>
    </row>
    <row r="24" spans="1:11" ht="17.25" customHeight="1">
      <c r="A24" s="16" t="s">
        <v>26</v>
      </c>
      <c r="B24" s="13">
        <f>+B25+B26</f>
        <v>165479</v>
      </c>
      <c r="C24" s="13">
        <f aca="true" t="shared" si="7" ref="C24:J24">+C25+C26</f>
        <v>223320</v>
      </c>
      <c r="D24" s="13">
        <f t="shared" si="7"/>
        <v>238685</v>
      </c>
      <c r="E24" s="13">
        <f t="shared" si="7"/>
        <v>150433</v>
      </c>
      <c r="F24" s="13">
        <f t="shared" si="7"/>
        <v>191417</v>
      </c>
      <c r="G24" s="13">
        <f t="shared" si="7"/>
        <v>265519</v>
      </c>
      <c r="H24" s="13">
        <f t="shared" si="7"/>
        <v>132104</v>
      </c>
      <c r="I24" s="13">
        <f t="shared" si="7"/>
        <v>39555</v>
      </c>
      <c r="J24" s="13">
        <f t="shared" si="7"/>
        <v>106121</v>
      </c>
      <c r="K24" s="11">
        <f t="shared" si="4"/>
        <v>1512633</v>
      </c>
    </row>
    <row r="25" spans="1:12" ht="17.25" customHeight="1">
      <c r="A25" s="12" t="s">
        <v>115</v>
      </c>
      <c r="B25" s="13">
        <v>65986</v>
      </c>
      <c r="C25" s="13">
        <v>99625</v>
      </c>
      <c r="D25" s="13">
        <v>112533</v>
      </c>
      <c r="E25" s="13">
        <v>71038</v>
      </c>
      <c r="F25" s="13">
        <v>84702</v>
      </c>
      <c r="G25" s="13">
        <v>111785</v>
      </c>
      <c r="H25" s="13">
        <v>56557</v>
      </c>
      <c r="I25" s="13">
        <v>21215</v>
      </c>
      <c r="J25" s="13">
        <v>47021</v>
      </c>
      <c r="K25" s="11">
        <f t="shared" si="4"/>
        <v>670462</v>
      </c>
      <c r="L25" s="52"/>
    </row>
    <row r="26" spans="1:12" ht="17.25" customHeight="1">
      <c r="A26" s="12" t="s">
        <v>116</v>
      </c>
      <c r="B26" s="13">
        <v>99493</v>
      </c>
      <c r="C26" s="13">
        <v>123695</v>
      </c>
      <c r="D26" s="13">
        <v>126152</v>
      </c>
      <c r="E26" s="13">
        <v>79395</v>
      </c>
      <c r="F26" s="13">
        <v>106715</v>
      </c>
      <c r="G26" s="13">
        <v>153734</v>
      </c>
      <c r="H26" s="13">
        <v>75547</v>
      </c>
      <c r="I26" s="13">
        <v>18340</v>
      </c>
      <c r="J26" s="13">
        <v>59100</v>
      </c>
      <c r="K26" s="11">
        <f t="shared" si="4"/>
        <v>842171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8407</v>
      </c>
      <c r="I27" s="11">
        <v>0</v>
      </c>
      <c r="J27" s="11">
        <v>0</v>
      </c>
      <c r="K27" s="11">
        <f t="shared" si="4"/>
        <v>8407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7411.95</v>
      </c>
      <c r="I35" s="19">
        <v>0</v>
      </c>
      <c r="J35" s="19">
        <v>0</v>
      </c>
      <c r="K35" s="23">
        <f>SUM(B35:J35)</f>
        <v>7411.95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1705708.72</v>
      </c>
      <c r="C47" s="22">
        <f aca="true" t="shared" si="12" ref="C47:H47">+C48+C57</f>
        <v>2405968.38</v>
      </c>
      <c r="D47" s="22">
        <f t="shared" si="12"/>
        <v>2842114.19</v>
      </c>
      <c r="E47" s="22">
        <f t="shared" si="12"/>
        <v>1614098.54</v>
      </c>
      <c r="F47" s="22">
        <f t="shared" si="12"/>
        <v>2194119.52</v>
      </c>
      <c r="G47" s="22">
        <f t="shared" si="12"/>
        <v>3053367.65</v>
      </c>
      <c r="H47" s="22">
        <f t="shared" si="12"/>
        <v>1646596.15</v>
      </c>
      <c r="I47" s="22">
        <f>+I48+I57</f>
        <v>638610.5</v>
      </c>
      <c r="J47" s="22">
        <f>+J48+J57</f>
        <v>1006579.09</v>
      </c>
      <c r="K47" s="22">
        <f>SUM(B47:J47)</f>
        <v>17107162.74</v>
      </c>
    </row>
    <row r="48" spans="1:11" ht="17.25" customHeight="1">
      <c r="A48" s="16" t="s">
        <v>108</v>
      </c>
      <c r="B48" s="23">
        <f>SUM(B49:B56)</f>
        <v>1687003.99</v>
      </c>
      <c r="C48" s="23">
        <f aca="true" t="shared" si="13" ref="C48:J48">SUM(C49:C56)</f>
        <v>2382496.83</v>
      </c>
      <c r="D48" s="23">
        <f t="shared" si="13"/>
        <v>2816746.57</v>
      </c>
      <c r="E48" s="23">
        <f t="shared" si="13"/>
        <v>1591799.79</v>
      </c>
      <c r="F48" s="23">
        <f t="shared" si="13"/>
        <v>2170704.42</v>
      </c>
      <c r="G48" s="23">
        <f t="shared" si="13"/>
        <v>3023886.85</v>
      </c>
      <c r="H48" s="23">
        <f t="shared" si="13"/>
        <v>1626656.76</v>
      </c>
      <c r="I48" s="23">
        <f t="shared" si="13"/>
        <v>638610.5</v>
      </c>
      <c r="J48" s="23">
        <f t="shared" si="13"/>
        <v>992618.15</v>
      </c>
      <c r="K48" s="23">
        <f aca="true" t="shared" si="14" ref="K48:K57">SUM(B48:J48)</f>
        <v>16930523.86</v>
      </c>
    </row>
    <row r="49" spans="1:11" ht="17.25" customHeight="1">
      <c r="A49" s="34" t="s">
        <v>43</v>
      </c>
      <c r="B49" s="23">
        <f aca="true" t="shared" si="15" ref="B49:H49">ROUND(B30*B7,2)</f>
        <v>1685824.76</v>
      </c>
      <c r="C49" s="23">
        <f t="shared" si="15"/>
        <v>2375195.98</v>
      </c>
      <c r="D49" s="23">
        <f t="shared" si="15"/>
        <v>2814381.82</v>
      </c>
      <c r="E49" s="23">
        <f t="shared" si="15"/>
        <v>1590802.59</v>
      </c>
      <c r="F49" s="23">
        <f t="shared" si="15"/>
        <v>2168883.57</v>
      </c>
      <c r="G49" s="23">
        <f t="shared" si="15"/>
        <v>3021197.33</v>
      </c>
      <c r="H49" s="23">
        <f t="shared" si="15"/>
        <v>1618141.42</v>
      </c>
      <c r="I49" s="23">
        <f>ROUND(I30*I7,2)</f>
        <v>637544.78</v>
      </c>
      <c r="J49" s="23">
        <f>ROUND(J30*J7,2)</f>
        <v>990401.11</v>
      </c>
      <c r="K49" s="23">
        <f t="shared" si="14"/>
        <v>16902373.36</v>
      </c>
    </row>
    <row r="50" spans="1:11" ht="17.25" customHeight="1">
      <c r="A50" s="34" t="s">
        <v>44</v>
      </c>
      <c r="B50" s="19">
        <v>0</v>
      </c>
      <c r="C50" s="23">
        <f>ROUND(C31*C7,2)</f>
        <v>5279.54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5279.54</v>
      </c>
    </row>
    <row r="51" spans="1:11" ht="17.25" customHeight="1">
      <c r="A51" s="66" t="s">
        <v>104</v>
      </c>
      <c r="B51" s="67">
        <f aca="true" t="shared" si="16" ref="B51:H51">ROUND(B32*B7,2)</f>
        <v>-2912.45</v>
      </c>
      <c r="C51" s="67">
        <f t="shared" si="16"/>
        <v>-3752.41</v>
      </c>
      <c r="D51" s="67">
        <f t="shared" si="16"/>
        <v>-4021.01</v>
      </c>
      <c r="E51" s="67">
        <f t="shared" si="16"/>
        <v>-2448.2</v>
      </c>
      <c r="F51" s="67">
        <f t="shared" si="16"/>
        <v>-3460.67</v>
      </c>
      <c r="G51" s="67">
        <f t="shared" si="16"/>
        <v>-4740.56</v>
      </c>
      <c r="H51" s="67">
        <f t="shared" si="16"/>
        <v>-2611.65</v>
      </c>
      <c r="I51" s="19">
        <v>0</v>
      </c>
      <c r="J51" s="19">
        <v>0</v>
      </c>
      <c r="K51" s="67">
        <f>SUM(B51:J51)</f>
        <v>-23946.95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7411.95</v>
      </c>
      <c r="I53" s="31">
        <f>+I35</f>
        <v>0</v>
      </c>
      <c r="J53" s="31">
        <f>+J35</f>
        <v>0</v>
      </c>
      <c r="K53" s="23">
        <f t="shared" si="14"/>
        <v>7411.95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-197712.65999999997</v>
      </c>
      <c r="C61" s="35">
        <f t="shared" si="17"/>
        <v>-210891.46999999997</v>
      </c>
      <c r="D61" s="35">
        <f t="shared" si="17"/>
        <v>-210032.77000000002</v>
      </c>
      <c r="E61" s="35">
        <f t="shared" si="17"/>
        <v>-261804.63</v>
      </c>
      <c r="F61" s="35">
        <f t="shared" si="17"/>
        <v>-255707.16000000003</v>
      </c>
      <c r="G61" s="35">
        <f t="shared" si="17"/>
        <v>-293354.5</v>
      </c>
      <c r="H61" s="35">
        <f t="shared" si="17"/>
        <v>-183208.97999999998</v>
      </c>
      <c r="I61" s="35">
        <f t="shared" si="17"/>
        <v>-97969.08000000002</v>
      </c>
      <c r="J61" s="35">
        <f t="shared" si="17"/>
        <v>-71317.71</v>
      </c>
      <c r="K61" s="35">
        <f>SUM(B61:J61)</f>
        <v>-1781998.96</v>
      </c>
    </row>
    <row r="62" spans="1:11" ht="18.75" customHeight="1">
      <c r="A62" s="16" t="s">
        <v>74</v>
      </c>
      <c r="B62" s="35">
        <f aca="true" t="shared" si="18" ref="B62:J62">B63+B64+B65+B66+B67+B68</f>
        <v>-183861.3</v>
      </c>
      <c r="C62" s="35">
        <f t="shared" si="18"/>
        <v>-190707.11</v>
      </c>
      <c r="D62" s="35">
        <f t="shared" si="18"/>
        <v>-189950.34000000003</v>
      </c>
      <c r="E62" s="35">
        <f t="shared" si="18"/>
        <v>-248474.63</v>
      </c>
      <c r="F62" s="35">
        <f t="shared" si="18"/>
        <v>-237008.33000000002</v>
      </c>
      <c r="G62" s="35">
        <f t="shared" si="18"/>
        <v>-265434.37</v>
      </c>
      <c r="H62" s="35">
        <f t="shared" si="18"/>
        <v>-169540.8</v>
      </c>
      <c r="I62" s="35">
        <f t="shared" si="18"/>
        <v>-30388.6</v>
      </c>
      <c r="J62" s="35">
        <f t="shared" si="18"/>
        <v>-61411.8</v>
      </c>
      <c r="K62" s="35">
        <f aca="true" t="shared" si="19" ref="K62:K91">SUM(B62:J62)</f>
        <v>-1576777.2800000003</v>
      </c>
    </row>
    <row r="63" spans="1:11" ht="18.75" customHeight="1">
      <c r="A63" s="12" t="s">
        <v>75</v>
      </c>
      <c r="B63" s="35">
        <f>-ROUND(B9*$D$3,2)</f>
        <v>-132502.2</v>
      </c>
      <c r="C63" s="35">
        <f aca="true" t="shared" si="20" ref="C63:J63">-ROUND(C9*$D$3,2)</f>
        <v>-185877</v>
      </c>
      <c r="D63" s="35">
        <f t="shared" si="20"/>
        <v>-164844</v>
      </c>
      <c r="E63" s="35">
        <f t="shared" si="20"/>
        <v>-123367</v>
      </c>
      <c r="F63" s="35">
        <f t="shared" si="20"/>
        <v>-144540.6</v>
      </c>
      <c r="G63" s="35">
        <f t="shared" si="20"/>
        <v>-190630.8</v>
      </c>
      <c r="H63" s="35">
        <f t="shared" si="20"/>
        <v>-169540.8</v>
      </c>
      <c r="I63" s="35">
        <f t="shared" si="20"/>
        <v>-30388.6</v>
      </c>
      <c r="J63" s="35">
        <f t="shared" si="20"/>
        <v>-61411.8</v>
      </c>
      <c r="K63" s="35">
        <f t="shared" si="19"/>
        <v>-1203102.8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-896.8</v>
      </c>
      <c r="C65" s="35">
        <v>-307.8</v>
      </c>
      <c r="D65" s="35">
        <v>-292.6</v>
      </c>
      <c r="E65" s="35">
        <v>-615.6</v>
      </c>
      <c r="F65" s="35">
        <v>-353.4</v>
      </c>
      <c r="G65" s="35">
        <v>-300.2</v>
      </c>
      <c r="H65" s="19">
        <v>0</v>
      </c>
      <c r="I65" s="19">
        <v>0</v>
      </c>
      <c r="J65" s="19">
        <v>0</v>
      </c>
      <c r="K65" s="35">
        <f t="shared" si="19"/>
        <v>-2766.3999999999996</v>
      </c>
    </row>
    <row r="66" spans="1:11" ht="18.75" customHeight="1">
      <c r="A66" s="12" t="s">
        <v>105</v>
      </c>
      <c r="B66" s="35">
        <v>-3085.6</v>
      </c>
      <c r="C66" s="35">
        <v>-171</v>
      </c>
      <c r="D66" s="35">
        <v>-1250.2</v>
      </c>
      <c r="E66" s="35">
        <v>-2014</v>
      </c>
      <c r="F66" s="35">
        <v>-1729</v>
      </c>
      <c r="G66" s="35">
        <v>-984.2</v>
      </c>
      <c r="H66" s="19">
        <v>0</v>
      </c>
      <c r="I66" s="19">
        <v>0</v>
      </c>
      <c r="J66" s="19">
        <v>0</v>
      </c>
      <c r="K66" s="35">
        <f t="shared" si="19"/>
        <v>-9234</v>
      </c>
    </row>
    <row r="67" spans="1:11" ht="18.75" customHeight="1">
      <c r="A67" s="12" t="s">
        <v>52</v>
      </c>
      <c r="B67" s="35">
        <v>-47376.7</v>
      </c>
      <c r="C67" s="35">
        <v>-4351.31</v>
      </c>
      <c r="D67" s="35">
        <v>-23563.54</v>
      </c>
      <c r="E67" s="35">
        <v>-122478.03</v>
      </c>
      <c r="F67" s="35">
        <v>-90385.33</v>
      </c>
      <c r="G67" s="35">
        <v>-73519.17</v>
      </c>
      <c r="H67" s="19">
        <v>0</v>
      </c>
      <c r="I67" s="19">
        <v>0</v>
      </c>
      <c r="J67" s="19">
        <v>0</v>
      </c>
      <c r="K67" s="35">
        <f t="shared" si="19"/>
        <v>-361674.07999999996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-20082.43</v>
      </c>
      <c r="E69" s="67">
        <f t="shared" si="21"/>
        <v>-13330</v>
      </c>
      <c r="F69" s="67">
        <f t="shared" si="21"/>
        <v>-18698.83</v>
      </c>
      <c r="G69" s="67">
        <f t="shared" si="21"/>
        <v>-27920.13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-205221.68000000002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1507996.0599999998</v>
      </c>
      <c r="C104" s="24">
        <f t="shared" si="22"/>
        <v>2195076.91</v>
      </c>
      <c r="D104" s="24">
        <f t="shared" si="22"/>
        <v>2632081.42</v>
      </c>
      <c r="E104" s="24">
        <f t="shared" si="22"/>
        <v>1352293.9100000001</v>
      </c>
      <c r="F104" s="24">
        <f t="shared" si="22"/>
        <v>1938412.3599999999</v>
      </c>
      <c r="G104" s="24">
        <f t="shared" si="22"/>
        <v>2760013.15</v>
      </c>
      <c r="H104" s="24">
        <f t="shared" si="22"/>
        <v>1463387.17</v>
      </c>
      <c r="I104" s="24">
        <f>+I105+I106</f>
        <v>540641.42</v>
      </c>
      <c r="J104" s="24">
        <f>+J105+J106</f>
        <v>935261.3799999999</v>
      </c>
      <c r="K104" s="48">
        <f>SUM(B104:J104)</f>
        <v>15325163.780000001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1489291.3299999998</v>
      </c>
      <c r="C105" s="24">
        <f t="shared" si="23"/>
        <v>2171605.3600000003</v>
      </c>
      <c r="D105" s="24">
        <f t="shared" si="23"/>
        <v>2606713.8</v>
      </c>
      <c r="E105" s="24">
        <f t="shared" si="23"/>
        <v>1329995.1600000001</v>
      </c>
      <c r="F105" s="24">
        <f t="shared" si="23"/>
        <v>1914997.2599999998</v>
      </c>
      <c r="G105" s="24">
        <f t="shared" si="23"/>
        <v>2730532.35</v>
      </c>
      <c r="H105" s="24">
        <f t="shared" si="23"/>
        <v>1443447.78</v>
      </c>
      <c r="I105" s="24">
        <f t="shared" si="23"/>
        <v>540641.42</v>
      </c>
      <c r="J105" s="24">
        <f t="shared" si="23"/>
        <v>921300.44</v>
      </c>
      <c r="K105" s="48">
        <f>SUM(B105:J105)</f>
        <v>15148524.899999999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15325163.769999998</v>
      </c>
      <c r="L112" s="54"/>
    </row>
    <row r="113" spans="1:11" ht="18.75" customHeight="1">
      <c r="A113" s="26" t="s">
        <v>70</v>
      </c>
      <c r="B113" s="27">
        <v>190905.52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190905.52</v>
      </c>
    </row>
    <row r="114" spans="1:11" ht="18.75" customHeight="1">
      <c r="A114" s="26" t="s">
        <v>71</v>
      </c>
      <c r="B114" s="27">
        <v>1317090.54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1317090.54</v>
      </c>
    </row>
    <row r="115" spans="1:11" ht="18.75" customHeight="1">
      <c r="A115" s="26" t="s">
        <v>72</v>
      </c>
      <c r="B115" s="40">
        <v>0</v>
      </c>
      <c r="C115" s="27">
        <f>+C104</f>
        <v>2195076.91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2195076.91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2632081.42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2632081.42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1217064.51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1217064.51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135229.39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135229.39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380761.21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380761.21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706589.78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706589.78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94445.95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94445.95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756615.42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756615.42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807966.67</v>
      </c>
      <c r="H123" s="40">
        <v>0</v>
      </c>
      <c r="I123" s="40">
        <v>0</v>
      </c>
      <c r="J123" s="40">
        <v>0</v>
      </c>
      <c r="K123" s="41">
        <f t="shared" si="25"/>
        <v>807966.67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63865.84</v>
      </c>
      <c r="H124" s="40">
        <v>0</v>
      </c>
      <c r="I124" s="40">
        <v>0</v>
      </c>
      <c r="J124" s="40">
        <v>0</v>
      </c>
      <c r="K124" s="41">
        <f t="shared" si="25"/>
        <v>63865.84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400742.61</v>
      </c>
      <c r="H125" s="40">
        <v>0</v>
      </c>
      <c r="I125" s="40">
        <v>0</v>
      </c>
      <c r="J125" s="40">
        <v>0</v>
      </c>
      <c r="K125" s="41">
        <f t="shared" si="25"/>
        <v>400742.61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405052.61</v>
      </c>
      <c r="H126" s="40">
        <v>0</v>
      </c>
      <c r="I126" s="40">
        <v>0</v>
      </c>
      <c r="J126" s="40">
        <v>0</v>
      </c>
      <c r="K126" s="41">
        <f t="shared" si="25"/>
        <v>405052.61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1082385.42</v>
      </c>
      <c r="H127" s="40">
        <v>0</v>
      </c>
      <c r="I127" s="40">
        <v>0</v>
      </c>
      <c r="J127" s="40">
        <v>0</v>
      </c>
      <c r="K127" s="41">
        <f t="shared" si="25"/>
        <v>1082385.42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520518.49</v>
      </c>
      <c r="I128" s="40">
        <v>0</v>
      </c>
      <c r="J128" s="40">
        <v>0</v>
      </c>
      <c r="K128" s="41">
        <f t="shared" si="25"/>
        <v>520518.49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942868.68</v>
      </c>
      <c r="I129" s="40">
        <v>0</v>
      </c>
      <c r="J129" s="40">
        <v>0</v>
      </c>
      <c r="K129" s="41">
        <f t="shared" si="25"/>
        <v>942868.68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540641.42</v>
      </c>
      <c r="J130" s="40">
        <v>0</v>
      </c>
      <c r="K130" s="41">
        <f t="shared" si="25"/>
        <v>540641.42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935261.38</v>
      </c>
      <c r="K131" s="44">
        <f t="shared" si="25"/>
        <v>935261.38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2017-06-02T18:37:01Z</dcterms:modified>
  <cp:category/>
  <cp:version/>
  <cp:contentType/>
  <cp:contentStatus/>
</cp:coreProperties>
</file>