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<sst xmlns="http://schemas.openxmlformats.org/spreadsheetml/2006/main" count="135" uniqueCount="135">
  <si>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</si>
  <si>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</si>
  <si>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</si>
  <si>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</si>
  <si>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</si>
  <si>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</si>
  <si>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</si>
  <si>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</si>
  <si>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</si>
  <si>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</si>
  <si>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</si>
  <si>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</si>
  <si>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</si>
  <si>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</si>
  <si>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</si>
  <si>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</si>
  <si>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</si>
  <si>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</si>
  <si>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</si>
  <si>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</si>
  <si>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</si>
  <si>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</si>
  <si>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</si>
  <si>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</si>
  <si>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</si>
  <si>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</si>
  <si>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</si>
  <si>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</si>
  <si>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</si>
  <si>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</si>
  <si>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</si>
  <si>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</si>
  <si>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</si>
  <si>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</si>
  <si>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</si>
  <si>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</si>
  <si>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</si>
  <si>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</si>
  <si>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</si>
  <si>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</si>
  <si>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</si>
  <si>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</si>
  <si>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</si>
  <si>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</si>
  <si>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</si>
  <si>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</si>
  <si>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</si>
  <si>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</si>
  <si>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</si>
  <si>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</si>
  <si>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</si>
  <si>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</si>
  <si>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</si>
  <si>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</si>
  <si>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</si>
  <si>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</si>
  <si>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</si>
  <si>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</si>
  <si>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</si>
  <si>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</si>
  <si>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</si>
  <si>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</si>
  <si>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</si>
  <si>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</si>
  <si>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</si>
  <si>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</si>
  <si>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</si>
  <si>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</si>
  <si>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</si>
  <si>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</si>
  <si>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</si>
  <si>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</si>
  <si>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</si>
  <si>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</si>
  <si>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</si>
  <si>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</si>
  <si>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</si>
  <si>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</si>
  <si>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</si>
  <si>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</si>
  <si>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</si>
  <si>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</si>
  <si>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</si>
  <si>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</si>
  <si>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</si>
  <si>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</si>
  <si>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</si>
  <si>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</si>
  <si>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</si>
  <si>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</si>
  <si>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</si>
  <si>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</si>
  <si>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</si>
  <si>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</si>
  <si>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</si>
  <si>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</si>
  <si>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</si>
  <si>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</si>
  <si>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</si>
  <si>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</si>
  <si>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</si>
  <si>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</si>
  <si>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</si>
  <si>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</si>
  <si>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</si>
  <si>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</si>
  <si>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</si>
  <si>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</si>
  <si>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</si>
  <si>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</si>
  <si>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</si>
  <si>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</si>
  <si>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</si>
  <si>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</si>
  <si>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</si>
  <si>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</si>
  <si>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</si>
  <si>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</si>
  <si>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</si>
  <si>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</si>
  <si>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</si>
  <si>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</si>
  <si>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</si>
  <si>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</si>
  <si>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</si>
  <si>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</si>
  <si>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</si>
  <si>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</si>
  <si>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</si>
  <si>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</si>
  <si>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</si>
  <si>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</si>
  <si>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</si>
  <si>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</si>
  <si>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27/05/17 - VENCIMENTO 02/06/17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</si>
</sst>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91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4" t="s">
        <v>90</v>
      </c>
      <c r="J5" s="84" t="s">
        <v>89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334763</v>
      </c>
      <c r="C7" s="9">
        <f t="shared" si="0"/>
        <v>431178</v>
      </c>
      <c r="D7" s="9">
        <f t="shared" si="0"/>
        <v>482908</v>
      </c>
      <c r="E7" s="9">
        <f t="shared" si="0"/>
        <v>271074</v>
      </c>
      <c r="F7" s="9">
        <f t="shared" si="0"/>
        <v>414318</v>
      </c>
      <c r="G7" s="9">
        <f t="shared" si="0"/>
        <v>682489</v>
      </c>
      <c r="H7" s="9">
        <f t="shared" si="0"/>
        <v>272894</v>
      </c>
      <c r="I7" s="9">
        <f t="shared" si="0"/>
        <v>61877</v>
      </c>
      <c r="J7" s="9">
        <f t="shared" si="0"/>
        <v>202306</v>
      </c>
      <c r="K7" s="9">
        <f t="shared" si="0"/>
        <v>3153807</v>
      </c>
      <c r="L7" s="52"/>
    </row>
    <row r="8" spans="1:11" ht="17.25" customHeight="1">
      <c r="A8" s="10" t="s">
        <v>97</v>
      </c>
      <c r="B8" s="11">
        <f>B9+B12+B16</f>
        <v>155809</v>
      </c>
      <c r="C8" s="11">
        <f aca="true" t="shared" si="1" ref="C8:J8">C9+C12+C16</f>
        <v>212803</v>
      </c>
      <c r="D8" s="11">
        <f t="shared" si="1"/>
        <v>224654</v>
      </c>
      <c r="E8" s="11">
        <f t="shared" si="1"/>
        <v>134280</v>
      </c>
      <c r="F8" s="11">
        <f t="shared" si="1"/>
        <v>191082</v>
      </c>
      <c r="G8" s="11">
        <f t="shared" si="1"/>
        <v>319098</v>
      </c>
      <c r="H8" s="11">
        <f t="shared" si="1"/>
        <v>144207</v>
      </c>
      <c r="I8" s="11">
        <f t="shared" si="1"/>
        <v>27304</v>
      </c>
      <c r="J8" s="11">
        <f t="shared" si="1"/>
        <v>92604</v>
      </c>
      <c r="K8" s="11">
        <f>SUM(B8:J8)</f>
        <v>1501841</v>
      </c>
    </row>
    <row r="9" spans="1:11" ht="17.25" customHeight="1">
      <c r="A9" s="15" t="s">
        <v>16</v>
      </c>
      <c r="B9" s="13">
        <f>+B10+B11</f>
        <v>24282</v>
      </c>
      <c r="C9" s="13">
        <f aca="true" t="shared" si="2" ref="C9:J9">+C10+C11</f>
        <v>37278</v>
      </c>
      <c r="D9" s="13">
        <f t="shared" si="2"/>
        <v>35027</v>
      </c>
      <c r="E9" s="13">
        <f t="shared" si="2"/>
        <v>22600</v>
      </c>
      <c r="F9" s="13">
        <f t="shared" si="2"/>
        <v>24785</v>
      </c>
      <c r="G9" s="13">
        <f t="shared" si="2"/>
        <v>32673</v>
      </c>
      <c r="H9" s="13">
        <f t="shared" si="2"/>
        <v>26455</v>
      </c>
      <c r="I9" s="13">
        <f t="shared" si="2"/>
        <v>5144</v>
      </c>
      <c r="J9" s="13">
        <f t="shared" si="2"/>
        <v>13080</v>
      </c>
      <c r="K9" s="11">
        <f>SUM(B9:J9)</f>
        <v>221324</v>
      </c>
    </row>
    <row r="10" spans="1:11" ht="17.25" customHeight="1">
      <c r="A10" s="29" t="s">
        <v>17</v>
      </c>
      <c r="B10" s="13">
        <v>24282</v>
      </c>
      <c r="C10" s="13">
        <v>37278</v>
      </c>
      <c r="D10" s="13">
        <v>35027</v>
      </c>
      <c r="E10" s="13">
        <v>22600</v>
      </c>
      <c r="F10" s="13">
        <v>24785</v>
      </c>
      <c r="G10" s="13">
        <v>32673</v>
      </c>
      <c r="H10" s="13">
        <v>26455</v>
      </c>
      <c r="I10" s="13">
        <v>5144</v>
      </c>
      <c r="J10" s="13">
        <v>13080</v>
      </c>
      <c r="K10" s="11">
        <f>SUM(B10:J10)</f>
        <v>221324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118835</v>
      </c>
      <c r="C12" s="17">
        <f t="shared" si="3"/>
        <v>158369</v>
      </c>
      <c r="D12" s="17">
        <f t="shared" si="3"/>
        <v>171943</v>
      </c>
      <c r="E12" s="17">
        <f t="shared" si="3"/>
        <v>101499</v>
      </c>
      <c r="F12" s="17">
        <f t="shared" si="3"/>
        <v>147565</v>
      </c>
      <c r="G12" s="17">
        <f t="shared" si="3"/>
        <v>254486</v>
      </c>
      <c r="H12" s="17">
        <f t="shared" si="3"/>
        <v>107055</v>
      </c>
      <c r="I12" s="17">
        <f t="shared" si="3"/>
        <v>19765</v>
      </c>
      <c r="J12" s="17">
        <f t="shared" si="3"/>
        <v>72164</v>
      </c>
      <c r="K12" s="11">
        <f aca="true" t="shared" si="4" ref="K12:K27">SUM(B12:J12)</f>
        <v>1151681</v>
      </c>
    </row>
    <row r="13" spans="1:13" ht="17.25" customHeight="1">
      <c r="A13" s="14" t="s">
        <v>19</v>
      </c>
      <c r="B13" s="13">
        <v>58618</v>
      </c>
      <c r="C13" s="13">
        <v>85450</v>
      </c>
      <c r="D13" s="13">
        <v>94162</v>
      </c>
      <c r="E13" s="13">
        <v>53700</v>
      </c>
      <c r="F13" s="13">
        <v>75156</v>
      </c>
      <c r="G13" s="13">
        <v>118921</v>
      </c>
      <c r="H13" s="13">
        <v>50158</v>
      </c>
      <c r="I13" s="13">
        <v>11527</v>
      </c>
      <c r="J13" s="13">
        <v>39159</v>
      </c>
      <c r="K13" s="11">
        <f t="shared" si="4"/>
        <v>586851</v>
      </c>
      <c r="L13" s="52"/>
      <c r="M13" s="53"/>
    </row>
    <row r="14" spans="1:12" ht="17.25" customHeight="1">
      <c r="A14" s="14" t="s">
        <v>20</v>
      </c>
      <c r="B14" s="13">
        <v>56694</v>
      </c>
      <c r="C14" s="13">
        <v>67814</v>
      </c>
      <c r="D14" s="13">
        <v>74075</v>
      </c>
      <c r="E14" s="13">
        <v>44708</v>
      </c>
      <c r="F14" s="13">
        <v>68810</v>
      </c>
      <c r="G14" s="13">
        <v>130025</v>
      </c>
      <c r="H14" s="13">
        <v>52118</v>
      </c>
      <c r="I14" s="13">
        <v>7591</v>
      </c>
      <c r="J14" s="13">
        <v>31709</v>
      </c>
      <c r="K14" s="11">
        <f t="shared" si="4"/>
        <v>533544</v>
      </c>
      <c r="L14" s="52"/>
    </row>
    <row r="15" spans="1:11" ht="17.25" customHeight="1">
      <c r="A15" s="14" t="s">
        <v>21</v>
      </c>
      <c r="B15" s="13">
        <v>3523</v>
      </c>
      <c r="C15" s="13">
        <v>5105</v>
      </c>
      <c r="D15" s="13">
        <v>3706</v>
      </c>
      <c r="E15" s="13">
        <v>3091</v>
      </c>
      <c r="F15" s="13">
        <v>3599</v>
      </c>
      <c r="G15" s="13">
        <v>5540</v>
      </c>
      <c r="H15" s="13">
        <v>4779</v>
      </c>
      <c r="I15" s="13">
        <v>647</v>
      </c>
      <c r="J15" s="13">
        <v>1296</v>
      </c>
      <c r="K15" s="11">
        <f t="shared" si="4"/>
        <v>31286</v>
      </c>
    </row>
    <row r="16" spans="1:11" ht="17.25" customHeight="1">
      <c r="A16" s="15" t="s">
        <v>93</v>
      </c>
      <c r="B16" s="13">
        <f>B17+B18+B19</f>
        <v>12692</v>
      </c>
      <c r="C16" s="13">
        <f aca="true" t="shared" si="5" ref="C16:J16">C17+C18+C19</f>
        <v>17156</v>
      </c>
      <c r="D16" s="13">
        <f t="shared" si="5"/>
        <v>17684</v>
      </c>
      <c r="E16" s="13">
        <f t="shared" si="5"/>
        <v>10181</v>
      </c>
      <c r="F16" s="13">
        <f t="shared" si="5"/>
        <v>18732</v>
      </c>
      <c r="G16" s="13">
        <f t="shared" si="5"/>
        <v>31939</v>
      </c>
      <c r="H16" s="13">
        <f t="shared" si="5"/>
        <v>10697</v>
      </c>
      <c r="I16" s="13">
        <f t="shared" si="5"/>
        <v>2395</v>
      </c>
      <c r="J16" s="13">
        <f t="shared" si="5"/>
        <v>7360</v>
      </c>
      <c r="K16" s="11">
        <f t="shared" si="4"/>
        <v>128836</v>
      </c>
    </row>
    <row r="17" spans="1:11" ht="17.25" customHeight="1">
      <c r="A17" s="14" t="s">
        <v>94</v>
      </c>
      <c r="B17" s="13">
        <v>10468</v>
      </c>
      <c r="C17" s="13">
        <v>14307</v>
      </c>
      <c r="D17" s="13">
        <v>14589</v>
      </c>
      <c r="E17" s="13">
        <v>8255</v>
      </c>
      <c r="F17" s="13">
        <v>15278</v>
      </c>
      <c r="G17" s="13">
        <v>25059</v>
      </c>
      <c r="H17" s="13">
        <v>8675</v>
      </c>
      <c r="I17" s="13">
        <v>2065</v>
      </c>
      <c r="J17" s="13">
        <v>5990</v>
      </c>
      <c r="K17" s="11">
        <f t="shared" si="4"/>
        <v>104686</v>
      </c>
    </row>
    <row r="18" spans="1:11" ht="17.25" customHeight="1">
      <c r="A18" s="14" t="s">
        <v>95</v>
      </c>
      <c r="B18" s="13">
        <v>2206</v>
      </c>
      <c r="C18" s="13">
        <v>2837</v>
      </c>
      <c r="D18" s="13">
        <v>3072</v>
      </c>
      <c r="E18" s="13">
        <v>1907</v>
      </c>
      <c r="F18" s="13">
        <v>3422</v>
      </c>
      <c r="G18" s="13">
        <v>6848</v>
      </c>
      <c r="H18" s="13">
        <v>2003</v>
      </c>
      <c r="I18" s="13">
        <v>330</v>
      </c>
      <c r="J18" s="13">
        <v>1362</v>
      </c>
      <c r="K18" s="11">
        <f t="shared" si="4"/>
        <v>23987</v>
      </c>
    </row>
    <row r="19" spans="1:11" ht="17.25" customHeight="1">
      <c r="A19" s="14" t="s">
        <v>96</v>
      </c>
      <c r="B19" s="13">
        <v>18</v>
      </c>
      <c r="C19" s="13">
        <v>12</v>
      </c>
      <c r="D19" s="13">
        <v>23</v>
      </c>
      <c r="E19" s="13">
        <v>19</v>
      </c>
      <c r="F19" s="13">
        <v>32</v>
      </c>
      <c r="G19" s="13">
        <v>32</v>
      </c>
      <c r="H19" s="13">
        <v>19</v>
      </c>
      <c r="I19" s="13">
        <v>0</v>
      </c>
      <c r="J19" s="13">
        <v>8</v>
      </c>
      <c r="K19" s="11">
        <f t="shared" si="4"/>
        <v>163</v>
      </c>
    </row>
    <row r="20" spans="1:11" ht="17.25" customHeight="1">
      <c r="A20" s="16" t="s">
        <v>22</v>
      </c>
      <c r="B20" s="11">
        <f>+B21+B22+B23</f>
        <v>89053</v>
      </c>
      <c r="C20" s="11">
        <f aca="true" t="shared" si="6" ref="C20:J20">+C21+C22+C23</f>
        <v>99987</v>
      </c>
      <c r="D20" s="11">
        <f t="shared" si="6"/>
        <v>127553</v>
      </c>
      <c r="E20" s="11">
        <f t="shared" si="6"/>
        <v>64987</v>
      </c>
      <c r="F20" s="11">
        <f t="shared" si="6"/>
        <v>121463</v>
      </c>
      <c r="G20" s="11">
        <f t="shared" si="6"/>
        <v>222667</v>
      </c>
      <c r="H20" s="11">
        <f t="shared" si="6"/>
        <v>66625</v>
      </c>
      <c r="I20" s="11">
        <f t="shared" si="6"/>
        <v>16093</v>
      </c>
      <c r="J20" s="11">
        <f t="shared" si="6"/>
        <v>48983</v>
      </c>
      <c r="K20" s="11">
        <f t="shared" si="4"/>
        <v>857411</v>
      </c>
    </row>
    <row r="21" spans="1:12" ht="17.25" customHeight="1">
      <c r="A21" s="12" t="s">
        <v>23</v>
      </c>
      <c r="B21" s="13">
        <v>48118</v>
      </c>
      <c r="C21" s="13">
        <v>59556</v>
      </c>
      <c r="D21" s="13">
        <v>76490</v>
      </c>
      <c r="E21" s="13">
        <v>37683</v>
      </c>
      <c r="F21" s="13">
        <v>67087</v>
      </c>
      <c r="G21" s="13">
        <v>109893</v>
      </c>
      <c r="H21" s="13">
        <v>35961</v>
      </c>
      <c r="I21" s="13">
        <v>10140</v>
      </c>
      <c r="J21" s="13">
        <v>28157</v>
      </c>
      <c r="K21" s="11">
        <f t="shared" si="4"/>
        <v>473085</v>
      </c>
      <c r="L21" s="52"/>
    </row>
    <row r="22" spans="1:12" ht="17.25" customHeight="1">
      <c r="A22" s="12" t="s">
        <v>24</v>
      </c>
      <c r="B22" s="13">
        <v>39314</v>
      </c>
      <c r="C22" s="13">
        <v>38476</v>
      </c>
      <c r="D22" s="13">
        <v>49316</v>
      </c>
      <c r="E22" s="13">
        <v>26278</v>
      </c>
      <c r="F22" s="13">
        <v>52612</v>
      </c>
      <c r="G22" s="13">
        <v>109845</v>
      </c>
      <c r="H22" s="13">
        <v>29105</v>
      </c>
      <c r="I22" s="13">
        <v>5635</v>
      </c>
      <c r="J22" s="13">
        <v>20213</v>
      </c>
      <c r="K22" s="11">
        <f t="shared" si="4"/>
        <v>370794</v>
      </c>
      <c r="L22" s="52"/>
    </row>
    <row r="23" spans="1:11" ht="17.25" customHeight="1">
      <c r="A23" s="12" t="s">
        <v>25</v>
      </c>
      <c r="B23" s="13">
        <v>1621</v>
      </c>
      <c r="C23" s="13">
        <v>1955</v>
      </c>
      <c r="D23" s="13">
        <v>1747</v>
      </c>
      <c r="E23" s="13">
        <v>1026</v>
      </c>
      <c r="F23" s="13">
        <v>1764</v>
      </c>
      <c r="G23" s="13">
        <v>2929</v>
      </c>
      <c r="H23" s="13">
        <v>1559</v>
      </c>
      <c r="I23" s="13">
        <v>318</v>
      </c>
      <c r="J23" s="13">
        <v>613</v>
      </c>
      <c r="K23" s="11">
        <f t="shared" si="4"/>
        <v>13532</v>
      </c>
    </row>
    <row r="24" spans="1:11" ht="17.25" customHeight="1">
      <c r="A24" s="16" t="s">
        <v>26</v>
      </c>
      <c r="B24" s="13">
        <f>+B25+B26</f>
        <v>89901</v>
      </c>
      <c r="C24" s="13">
        <f aca="true" t="shared" si="7" ref="C24:J24">+C25+C26</f>
        <v>118388</v>
      </c>
      <c r="D24" s="13">
        <f t="shared" si="7"/>
        <v>130701</v>
      </c>
      <c r="E24" s="13">
        <f t="shared" si="7"/>
        <v>71807</v>
      </c>
      <c r="F24" s="13">
        <f t="shared" si="7"/>
        <v>101773</v>
      </c>
      <c r="G24" s="13">
        <f t="shared" si="7"/>
        <v>140724</v>
      </c>
      <c r="H24" s="13">
        <f t="shared" si="7"/>
        <v>59104</v>
      </c>
      <c r="I24" s="13">
        <f t="shared" si="7"/>
        <v>18480</v>
      </c>
      <c r="J24" s="13">
        <f t="shared" si="7"/>
        <v>60719</v>
      </c>
      <c r="K24" s="11">
        <f t="shared" si="4"/>
        <v>791597</v>
      </c>
    </row>
    <row r="25" spans="1:12" ht="17.25" customHeight="1">
      <c r="A25" s="12" t="s">
        <v>115</v>
      </c>
      <c r="B25" s="13">
        <v>40642</v>
      </c>
      <c r="C25" s="13">
        <v>57389</v>
      </c>
      <c r="D25" s="13">
        <v>67910</v>
      </c>
      <c r="E25" s="13">
        <v>37663</v>
      </c>
      <c r="F25" s="13">
        <v>46798</v>
      </c>
      <c r="G25" s="13">
        <v>60340</v>
      </c>
      <c r="H25" s="13">
        <v>27936</v>
      </c>
      <c r="I25" s="13">
        <v>11010</v>
      </c>
      <c r="J25" s="13">
        <v>30030</v>
      </c>
      <c r="K25" s="11">
        <f t="shared" si="4"/>
        <v>379718</v>
      </c>
      <c r="L25" s="52"/>
    </row>
    <row r="26" spans="1:12" ht="17.25" customHeight="1">
      <c r="A26" s="12" t="s">
        <v>116</v>
      </c>
      <c r="B26" s="13">
        <v>49259</v>
      </c>
      <c r="C26" s="13">
        <v>60999</v>
      </c>
      <c r="D26" s="13">
        <v>62791</v>
      </c>
      <c r="E26" s="13">
        <v>34144</v>
      </c>
      <c r="F26" s="13">
        <v>54975</v>
      </c>
      <c r="G26" s="13">
        <v>80384</v>
      </c>
      <c r="H26" s="13">
        <v>31168</v>
      </c>
      <c r="I26" s="13">
        <v>7470</v>
      </c>
      <c r="J26" s="13">
        <v>30689</v>
      </c>
      <c r="K26" s="11">
        <f t="shared" si="4"/>
        <v>411879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2958</v>
      </c>
      <c r="I27" s="11">
        <v>0</v>
      </c>
      <c r="J27" s="11">
        <v>0</v>
      </c>
      <c r="K27" s="11">
        <f t="shared" si="4"/>
        <v>2958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22942.14</v>
      </c>
      <c r="I35" s="19">
        <v>0</v>
      </c>
      <c r="J35" s="19">
        <v>0</v>
      </c>
      <c r="K35" s="23">
        <f>SUM(B35:J35)</f>
        <v>22942.14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951295.0700000001</v>
      </c>
      <c r="C47" s="22">
        <f aca="true" t="shared" si="12" ref="C47:H47">+C48+C57</f>
        <v>1367446.8</v>
      </c>
      <c r="D47" s="22">
        <f t="shared" si="12"/>
        <v>1719323.6800000002</v>
      </c>
      <c r="E47" s="22">
        <f t="shared" si="12"/>
        <v>831300.06</v>
      </c>
      <c r="F47" s="22">
        <f t="shared" si="12"/>
        <v>1247164.4300000002</v>
      </c>
      <c r="G47" s="22">
        <f t="shared" si="12"/>
        <v>1730575.58</v>
      </c>
      <c r="H47" s="22">
        <f t="shared" si="12"/>
        <v>823116.45</v>
      </c>
      <c r="I47" s="22">
        <f>+I48+I57</f>
        <v>313625.00999999995</v>
      </c>
      <c r="J47" s="22">
        <f>+J48+J57</f>
        <v>622630.6799999999</v>
      </c>
      <c r="K47" s="22">
        <f>SUM(B47:J47)</f>
        <v>9606477.76</v>
      </c>
    </row>
    <row r="48" spans="1:11" ht="17.25" customHeight="1">
      <c r="A48" s="16" t="s">
        <v>108</v>
      </c>
      <c r="B48" s="23">
        <f>SUM(B49:B56)</f>
        <v>932590.3400000001</v>
      </c>
      <c r="C48" s="23">
        <f aca="true" t="shared" si="13" ref="C48:J48">SUM(C49:C56)</f>
        <v>1343975.25</v>
      </c>
      <c r="D48" s="23">
        <f t="shared" si="13"/>
        <v>1693956.06</v>
      </c>
      <c r="E48" s="23">
        <f t="shared" si="13"/>
        <v>809001.31</v>
      </c>
      <c r="F48" s="23">
        <f t="shared" si="13"/>
        <v>1223749.33</v>
      </c>
      <c r="G48" s="23">
        <f t="shared" si="13"/>
        <v>1701094.78</v>
      </c>
      <c r="H48" s="23">
        <f t="shared" si="13"/>
        <v>803177.0599999999</v>
      </c>
      <c r="I48" s="23">
        <f t="shared" si="13"/>
        <v>313625.00999999995</v>
      </c>
      <c r="J48" s="23">
        <f t="shared" si="13"/>
        <v>608669.74</v>
      </c>
      <c r="K48" s="23">
        <f aca="true" t="shared" si="14" ref="K48:K57">SUM(B48:J48)</f>
        <v>9429838.88</v>
      </c>
    </row>
    <row r="49" spans="1:11" ht="17.25" customHeight="1">
      <c r="A49" s="34" t="s">
        <v>43</v>
      </c>
      <c r="B49" s="23">
        <f aca="true" t="shared" si="15" ref="B49:H49">ROUND(B30*B7,2)</f>
        <v>930105.52</v>
      </c>
      <c r="C49" s="23">
        <f t="shared" si="15"/>
        <v>1337341.68</v>
      </c>
      <c r="D49" s="23">
        <f t="shared" si="15"/>
        <v>1689984.84</v>
      </c>
      <c r="E49" s="23">
        <f t="shared" si="15"/>
        <v>806797.55</v>
      </c>
      <c r="F49" s="23">
        <f t="shared" si="15"/>
        <v>1220415.1</v>
      </c>
      <c r="G49" s="23">
        <f t="shared" si="15"/>
        <v>1696326.41</v>
      </c>
      <c r="H49" s="23">
        <f t="shared" si="15"/>
        <v>777775.19</v>
      </c>
      <c r="I49" s="23">
        <f>ROUND(I30*I7,2)</f>
        <v>312559.29</v>
      </c>
      <c r="J49" s="23">
        <f>ROUND(J30*J7,2)</f>
        <v>606452.7</v>
      </c>
      <c r="K49" s="23">
        <f t="shared" si="14"/>
        <v>9377758.279999997</v>
      </c>
    </row>
    <row r="50" spans="1:11" ht="17.25" customHeight="1">
      <c r="A50" s="34" t="s">
        <v>44</v>
      </c>
      <c r="B50" s="19">
        <v>0</v>
      </c>
      <c r="C50" s="23">
        <f>ROUND(C31*C7,2)</f>
        <v>2972.62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2972.62</v>
      </c>
    </row>
    <row r="51" spans="1:11" ht="17.25" customHeight="1">
      <c r="A51" s="66" t="s">
        <v>104</v>
      </c>
      <c r="B51" s="67">
        <f aca="true" t="shared" si="16" ref="B51:H51">ROUND(B32*B7,2)</f>
        <v>-1606.86</v>
      </c>
      <c r="C51" s="67">
        <f t="shared" si="16"/>
        <v>-2112.77</v>
      </c>
      <c r="D51" s="67">
        <f t="shared" si="16"/>
        <v>-2414.54</v>
      </c>
      <c r="E51" s="67">
        <f t="shared" si="16"/>
        <v>-1241.64</v>
      </c>
      <c r="F51" s="67">
        <f t="shared" si="16"/>
        <v>-1947.29</v>
      </c>
      <c r="G51" s="67">
        <f t="shared" si="16"/>
        <v>-2661.71</v>
      </c>
      <c r="H51" s="67">
        <f t="shared" si="16"/>
        <v>-1255.31</v>
      </c>
      <c r="I51" s="19">
        <v>0</v>
      </c>
      <c r="J51" s="19">
        <v>0</v>
      </c>
      <c r="K51" s="67">
        <f>SUM(B51:J51)</f>
        <v>-13240.12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22942.14</v>
      </c>
      <c r="I53" s="31">
        <f>+I35</f>
        <v>0</v>
      </c>
      <c r="J53" s="31">
        <f>+J35</f>
        <v>0</v>
      </c>
      <c r="K53" s="23">
        <f t="shared" si="14"/>
        <v>22942.14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-92271.6</v>
      </c>
      <c r="C61" s="35">
        <f t="shared" si="17"/>
        <v>-141733.03</v>
      </c>
      <c r="D61" s="35">
        <f t="shared" si="17"/>
        <v>-134176.39</v>
      </c>
      <c r="E61" s="35">
        <f t="shared" si="17"/>
        <v>-85880</v>
      </c>
      <c r="F61" s="35">
        <f t="shared" si="17"/>
        <v>-94563.65</v>
      </c>
      <c r="G61" s="35">
        <f t="shared" si="17"/>
        <v>-124163.43999999999</v>
      </c>
      <c r="H61" s="35">
        <f t="shared" si="17"/>
        <v>-100529</v>
      </c>
      <c r="I61" s="35">
        <f t="shared" si="17"/>
        <v>-22322.68</v>
      </c>
      <c r="J61" s="35">
        <f t="shared" si="17"/>
        <v>-49704</v>
      </c>
      <c r="K61" s="35">
        <f>SUM(B61:J61)</f>
        <v>-845343.79</v>
      </c>
    </row>
    <row r="62" spans="1:11" ht="18.75" customHeight="1">
      <c r="A62" s="16" t="s">
        <v>74</v>
      </c>
      <c r="B62" s="35">
        <f aca="true" t="shared" si="18" ref="B62:J62">B63+B64+B65+B66+B67+B68</f>
        <v>-92271.6</v>
      </c>
      <c r="C62" s="35">
        <f t="shared" si="18"/>
        <v>-141656.4</v>
      </c>
      <c r="D62" s="35">
        <f t="shared" si="18"/>
        <v>-133102.6</v>
      </c>
      <c r="E62" s="35">
        <f t="shared" si="18"/>
        <v>-85880</v>
      </c>
      <c r="F62" s="35">
        <f t="shared" si="18"/>
        <v>-94183</v>
      </c>
      <c r="G62" s="35">
        <f t="shared" si="18"/>
        <v>-124157.4</v>
      </c>
      <c r="H62" s="35">
        <f t="shared" si="18"/>
        <v>-100529</v>
      </c>
      <c r="I62" s="35">
        <f t="shared" si="18"/>
        <v>-19547.2</v>
      </c>
      <c r="J62" s="35">
        <f t="shared" si="18"/>
        <v>-49704</v>
      </c>
      <c r="K62" s="35">
        <f aca="true" t="shared" si="19" ref="K62:K91">SUM(B62:J62)</f>
        <v>-841031.2</v>
      </c>
    </row>
    <row r="63" spans="1:11" ht="18.75" customHeight="1">
      <c r="A63" s="12" t="s">
        <v>75</v>
      </c>
      <c r="B63" s="35">
        <f>-ROUND(B9*$D$3,2)</f>
        <v>-92271.6</v>
      </c>
      <c r="C63" s="35">
        <f aca="true" t="shared" si="20" ref="C63:J63">-ROUND(C9*$D$3,2)</f>
        <v>-141656.4</v>
      </c>
      <c r="D63" s="35">
        <f t="shared" si="20"/>
        <v>-133102.6</v>
      </c>
      <c r="E63" s="35">
        <f t="shared" si="20"/>
        <v>-85880</v>
      </c>
      <c r="F63" s="35">
        <f t="shared" si="20"/>
        <v>-94183</v>
      </c>
      <c r="G63" s="35">
        <f t="shared" si="20"/>
        <v>-124157.4</v>
      </c>
      <c r="H63" s="35">
        <f t="shared" si="20"/>
        <v>-100529</v>
      </c>
      <c r="I63" s="35">
        <f t="shared" si="20"/>
        <v>-19547.2</v>
      </c>
      <c r="J63" s="35">
        <f t="shared" si="20"/>
        <v>-49704</v>
      </c>
      <c r="K63" s="35">
        <f t="shared" si="19"/>
        <v>-841031.2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19">
        <v>0</v>
      </c>
      <c r="C69" s="67">
        <f aca="true" t="shared" si="21" ref="B69:J69">SUM(C70:C99)</f>
        <v>-76.63</v>
      </c>
      <c r="D69" s="67">
        <f t="shared" si="21"/>
        <v>-1073.79</v>
      </c>
      <c r="E69" s="19">
        <v>0</v>
      </c>
      <c r="F69" s="67">
        <f t="shared" si="21"/>
        <v>-380.65</v>
      </c>
      <c r="G69" s="67">
        <f t="shared" si="21"/>
        <v>-6.04</v>
      </c>
      <c r="H69" s="19">
        <v>0</v>
      </c>
      <c r="I69" s="67">
        <f t="shared" si="21"/>
        <v>-2775.48</v>
      </c>
      <c r="J69" s="19">
        <v>0</v>
      </c>
      <c r="K69" s="67">
        <f t="shared" si="19"/>
        <v>-4312.59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859023.4700000001</v>
      </c>
      <c r="C104" s="24">
        <f t="shared" si="22"/>
        <v>1225713.7700000003</v>
      </c>
      <c r="D104" s="24">
        <f t="shared" si="22"/>
        <v>1585147.29</v>
      </c>
      <c r="E104" s="24">
        <f t="shared" si="22"/>
        <v>745420.06</v>
      </c>
      <c r="F104" s="24">
        <f t="shared" si="22"/>
        <v>1152600.7800000003</v>
      </c>
      <c r="G104" s="24">
        <f t="shared" si="22"/>
        <v>1606412.1400000001</v>
      </c>
      <c r="H104" s="24">
        <f t="shared" si="22"/>
        <v>722587.45</v>
      </c>
      <c r="I104" s="24">
        <f>+I105+I106</f>
        <v>291302.32999999996</v>
      </c>
      <c r="J104" s="24">
        <f>+J105+J106</f>
        <v>572926.6799999999</v>
      </c>
      <c r="K104" s="48">
        <f>SUM(B104:J104)</f>
        <v>8761133.97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840318.7400000001</v>
      </c>
      <c r="C105" s="24">
        <f t="shared" si="23"/>
        <v>1202242.2200000002</v>
      </c>
      <c r="D105" s="24">
        <f t="shared" si="23"/>
        <v>1559779.67</v>
      </c>
      <c r="E105" s="24">
        <f t="shared" si="23"/>
        <v>723121.31</v>
      </c>
      <c r="F105" s="24">
        <f t="shared" si="23"/>
        <v>1129185.6800000002</v>
      </c>
      <c r="G105" s="24">
        <f t="shared" si="23"/>
        <v>1576931.34</v>
      </c>
      <c r="H105" s="24">
        <f t="shared" si="23"/>
        <v>702648.0599999999</v>
      </c>
      <c r="I105" s="24">
        <f t="shared" si="23"/>
        <v>291302.32999999996</v>
      </c>
      <c r="J105" s="24">
        <f t="shared" si="23"/>
        <v>558965.74</v>
      </c>
      <c r="K105" s="48">
        <f>SUM(B105:J105)</f>
        <v>8584495.09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18704.73</v>
      </c>
      <c r="C106" s="24">
        <f t="shared" si="24"/>
        <v>23471.55</v>
      </c>
      <c r="D106" s="24">
        <f t="shared" si="24"/>
        <v>25367.62</v>
      </c>
      <c r="E106" s="24">
        <f t="shared" si="24"/>
        <v>22298.75</v>
      </c>
      <c r="F106" s="24">
        <f t="shared" si="24"/>
        <v>23415.1</v>
      </c>
      <c r="G106" s="24">
        <f t="shared" si="24"/>
        <v>29480.8</v>
      </c>
      <c r="H106" s="24">
        <f t="shared" si="24"/>
        <v>19939.39</v>
      </c>
      <c r="I106" s="19">
        <f t="shared" si="24"/>
        <v>0</v>
      </c>
      <c r="J106" s="24">
        <f t="shared" si="24"/>
        <v>13960.94</v>
      </c>
      <c r="K106" s="48">
        <f>SUM(B106:J106)</f>
        <v>176638.88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8761134</v>
      </c>
      <c r="L112" s="54"/>
    </row>
    <row r="113" spans="1:11" ht="18.75" customHeight="1">
      <c r="A113" s="26" t="s">
        <v>70</v>
      </c>
      <c r="B113" s="27">
        <v>110070.97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110070.97</v>
      </c>
    </row>
    <row r="114" spans="1:11" ht="18.75" customHeight="1">
      <c r="A114" s="26" t="s">
        <v>71</v>
      </c>
      <c r="B114" s="27">
        <v>748952.5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748952.5</v>
      </c>
    </row>
    <row r="115" spans="1:11" ht="18.75" customHeight="1">
      <c r="A115" s="26" t="s">
        <v>72</v>
      </c>
      <c r="B115" s="40">
        <v>0</v>
      </c>
      <c r="C115" s="27">
        <f>+C104</f>
        <v>1225713.7700000003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1225713.7700000003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1585147.29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1585147.29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670878.05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670878.05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74542.01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74542.01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218287.78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218287.78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407107.15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407107.15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62094.27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62094.27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465111.59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465111.59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485289.86</v>
      </c>
      <c r="H123" s="40">
        <v>0</v>
      </c>
      <c r="I123" s="40">
        <v>0</v>
      </c>
      <c r="J123" s="40">
        <v>0</v>
      </c>
      <c r="K123" s="41">
        <f t="shared" si="25"/>
        <v>485289.86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40793.81</v>
      </c>
      <c r="H124" s="40">
        <v>0</v>
      </c>
      <c r="I124" s="40">
        <v>0</v>
      </c>
      <c r="J124" s="40">
        <v>0</v>
      </c>
      <c r="K124" s="41">
        <f t="shared" si="25"/>
        <v>40793.81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242811.21</v>
      </c>
      <c r="H125" s="40">
        <v>0</v>
      </c>
      <c r="I125" s="40">
        <v>0</v>
      </c>
      <c r="J125" s="40">
        <v>0</v>
      </c>
      <c r="K125" s="41">
        <f t="shared" si="25"/>
        <v>242811.21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205953.85</v>
      </c>
      <c r="H126" s="40">
        <v>0</v>
      </c>
      <c r="I126" s="40">
        <v>0</v>
      </c>
      <c r="J126" s="40">
        <v>0</v>
      </c>
      <c r="K126" s="41">
        <f t="shared" si="25"/>
        <v>205953.85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631563.43</v>
      </c>
      <c r="H127" s="40">
        <v>0</v>
      </c>
      <c r="I127" s="40">
        <v>0</v>
      </c>
      <c r="J127" s="40">
        <v>0</v>
      </c>
      <c r="K127" s="41">
        <f t="shared" si="25"/>
        <v>631563.43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257027.48</v>
      </c>
      <c r="I128" s="40">
        <v>0</v>
      </c>
      <c r="J128" s="40">
        <v>0</v>
      </c>
      <c r="K128" s="41">
        <f t="shared" si="25"/>
        <v>257027.48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465559.97</v>
      </c>
      <c r="I129" s="40">
        <v>0</v>
      </c>
      <c r="J129" s="40">
        <v>0</v>
      </c>
      <c r="K129" s="41">
        <f t="shared" si="25"/>
        <v>465559.97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291302.33</v>
      </c>
      <c r="J130" s="40">
        <v>0</v>
      </c>
      <c r="K130" s="41">
        <f t="shared" si="25"/>
        <v>291302.33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572926.68</v>
      </c>
      <c r="K131" s="44">
        <f t="shared" si="25"/>
        <v>572926.68</v>
      </c>
    </row>
    <row r="132" spans="1:11" ht="18.75" customHeight="1">
      <c r="A132" s="76"/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2017-06-01T19:03:23Z</dcterms:modified>
  <cp:category/>
  <cp:version/>
  <cp:contentType/>
  <cp:contentStatus/>
</cp:coreProperties>
</file>