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<sst xmlns="http://schemas.openxmlformats.org/spreadsheetml/2006/main" count="137" uniqueCount="137">
  <si>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</si>
  <si>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</si>
  <si>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</si>
  <si>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</si>
  <si>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</si>
  <si>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</si>
  <si>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</si>
  <si>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</si>
  <si>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</si>
  <si>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</si>
  <si>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</si>
  <si>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</si>
  <si>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</si>
  <si>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</si>
  <si>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</si>
  <si>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</si>
  <si>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</si>
  <si>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</si>
  <si>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</si>
  <si>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</si>
  <si>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</si>
  <si>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</si>
  <si>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</si>
  <si>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</si>
  <si>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</si>
  <si>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</si>
  <si>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</si>
  <si>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</si>
  <si>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</si>
  <si>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</si>
  <si>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</si>
  <si>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</si>
  <si>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</si>
  <si>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</si>
  <si>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</si>
  <si>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</si>
  <si>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</si>
  <si>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</si>
  <si>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</si>
  <si>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</si>
  <si>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</si>
  <si>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</si>
  <si>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</si>
  <si>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</si>
  <si>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</si>
  <si>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</si>
  <si>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</si>
  <si>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</si>
  <si>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</si>
  <si>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</si>
  <si>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</si>
  <si>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</si>
  <si>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</si>
  <si>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</si>
  <si>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</si>
  <si>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</si>
  <si>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</si>
  <si>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</si>
  <si>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</si>
  <si>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</si>
  <si>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</si>
  <si>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</si>
  <si>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</si>
  <si>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</si>
  <si>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</si>
  <si>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</si>
  <si>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</si>
  <si>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</si>
  <si>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</si>
  <si>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</si>
  <si>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</si>
  <si>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</si>
  <si>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</si>
  <si>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</si>
  <si>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</si>
  <si>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</si>
  <si>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</si>
  <si>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</si>
  <si>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</si>
  <si>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</si>
  <si>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</si>
  <si>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</si>
  <si>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</si>
  <si>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</si>
  <si>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</si>
  <si>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</si>
  <si>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</si>
  <si>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</si>
  <si>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</si>
  <si>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</si>
  <si>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</si>
  <si>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</si>
  <si>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</si>
  <si>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</si>
  <si>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</si>
  <si>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</si>
  <si>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</si>
  <si>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</si>
  <si>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</si>
  <si>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</si>
  <si>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</si>
  <si>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</si>
  <si>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</si>
  <si>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</si>
  <si>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</si>
  <si>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</si>
  <si>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</si>
  <si>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</si>
  <si>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</si>
  <si>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</si>
  <si>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</si>
  <si>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</si>
  <si>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</si>
  <si>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</si>
  <si>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</si>
  <si>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</si>
  <si>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</si>
  <si>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</si>
  <si>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</si>
  <si>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</si>
  <si>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</si>
  <si>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</si>
  <si>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</si>
  <si>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</si>
  <si>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</si>
  <si>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</si>
  <si>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</si>
  <si>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</si>
  <si>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</si>
  <si>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</si>
  <si>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</si>
  <si>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</si>
  <si>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>OPERAÇÃO 26/05/17 - VENCIMENTO 02/06/17</t>
  </si>
  <si>
    <t>6.3. Revisão de Remuneração pelo Transporte Coletivo ¹</t>
  </si>
  <si>
    <t>6.4. Revisão de Remuneração pelo Serviço Atende ²</t>
  </si>
  <si>
    <t>² Frota operacional</t>
  </si>
  <si>
    <t xml:space="preserve">   ¹ Passageiros transportados, processados pelo sistema de bilhetagem eletrônica, referentes ao período de operação de 01/05/17 a 19/05/17  ( 251.703 passageiros). 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</si>
</sst>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 indent="1"/>
    </xf>
    <xf numFmtId="0" fontId="45" fillId="0" borderId="14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8" t="s">
        <v>78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21">
      <c r="A2" s="79" t="s">
        <v>132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80" t="s">
        <v>14</v>
      </c>
      <c r="B4" s="82" t="s">
        <v>91</v>
      </c>
      <c r="C4" s="83"/>
      <c r="D4" s="83"/>
      <c r="E4" s="83"/>
      <c r="F4" s="83"/>
      <c r="G4" s="83"/>
      <c r="H4" s="83"/>
      <c r="I4" s="83"/>
      <c r="J4" s="84"/>
      <c r="K4" s="81" t="s">
        <v>15</v>
      </c>
    </row>
    <row r="5" spans="1:11" ht="38.25">
      <c r="A5" s="80"/>
      <c r="B5" s="28" t="s">
        <v>7</v>
      </c>
      <c r="C5" s="28" t="s">
        <v>8</v>
      </c>
      <c r="D5" s="28" t="s">
        <v>9</v>
      </c>
      <c r="E5" s="28" t="s">
        <v>116</v>
      </c>
      <c r="F5" s="28" t="s">
        <v>10</v>
      </c>
      <c r="G5" s="28" t="s">
        <v>11</v>
      </c>
      <c r="H5" s="28" t="s">
        <v>12</v>
      </c>
      <c r="I5" s="85" t="s">
        <v>90</v>
      </c>
      <c r="J5" s="85" t="s">
        <v>89</v>
      </c>
      <c r="K5" s="80"/>
    </row>
    <row r="6" spans="1:11" ht="18.75" customHeight="1">
      <c r="A6" s="80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6"/>
      <c r="J6" s="86"/>
      <c r="K6" s="80"/>
    </row>
    <row r="7" spans="1:12" ht="17.25" customHeight="1">
      <c r="A7" s="8" t="s">
        <v>27</v>
      </c>
      <c r="B7" s="9">
        <f aca="true" t="shared" si="0" ref="B7:K7">+B8+B20+B24+B27</f>
        <v>608403</v>
      </c>
      <c r="C7" s="9">
        <f t="shared" si="0"/>
        <v>776853</v>
      </c>
      <c r="D7" s="9">
        <f t="shared" si="0"/>
        <v>803992</v>
      </c>
      <c r="E7" s="9">
        <f t="shared" si="0"/>
        <v>536828</v>
      </c>
      <c r="F7" s="9">
        <f t="shared" si="0"/>
        <v>741029</v>
      </c>
      <c r="G7" s="9">
        <f t="shared" si="0"/>
        <v>1242081</v>
      </c>
      <c r="H7" s="9">
        <f t="shared" si="0"/>
        <v>572058</v>
      </c>
      <c r="I7" s="9">
        <f t="shared" si="0"/>
        <v>122509</v>
      </c>
      <c r="J7" s="9">
        <f t="shared" si="0"/>
        <v>334184</v>
      </c>
      <c r="K7" s="9">
        <f t="shared" si="0"/>
        <v>5737937</v>
      </c>
      <c r="L7" s="52"/>
    </row>
    <row r="8" spans="1:11" ht="17.25" customHeight="1">
      <c r="A8" s="10" t="s">
        <v>97</v>
      </c>
      <c r="B8" s="11">
        <f>B9+B12+B16</f>
        <v>282313</v>
      </c>
      <c r="C8" s="11">
        <f aca="true" t="shared" si="1" ref="C8:J8">C9+C12+C16</f>
        <v>372259</v>
      </c>
      <c r="D8" s="11">
        <f t="shared" si="1"/>
        <v>361084</v>
      </c>
      <c r="E8" s="11">
        <f t="shared" si="1"/>
        <v>259258</v>
      </c>
      <c r="F8" s="11">
        <f t="shared" si="1"/>
        <v>342677</v>
      </c>
      <c r="G8" s="11">
        <f t="shared" si="1"/>
        <v>578732</v>
      </c>
      <c r="H8" s="11">
        <f t="shared" si="1"/>
        <v>293240</v>
      </c>
      <c r="I8" s="11">
        <f t="shared" si="1"/>
        <v>53217</v>
      </c>
      <c r="J8" s="11">
        <f t="shared" si="1"/>
        <v>147614</v>
      </c>
      <c r="K8" s="11">
        <f>SUM(B8:J8)</f>
        <v>2690394</v>
      </c>
    </row>
    <row r="9" spans="1:11" ht="17.25" customHeight="1">
      <c r="A9" s="15" t="s">
        <v>16</v>
      </c>
      <c r="B9" s="13">
        <f>+B10+B11</f>
        <v>34268</v>
      </c>
      <c r="C9" s="13">
        <f aca="true" t="shared" si="2" ref="C9:J9">+C10+C11</f>
        <v>48786</v>
      </c>
      <c r="D9" s="13">
        <f t="shared" si="2"/>
        <v>42246</v>
      </c>
      <c r="E9" s="13">
        <f t="shared" si="2"/>
        <v>32342</v>
      </c>
      <c r="F9" s="13">
        <f t="shared" si="2"/>
        <v>36689</v>
      </c>
      <c r="G9" s="13">
        <f t="shared" si="2"/>
        <v>48897</v>
      </c>
      <c r="H9" s="13">
        <f t="shared" si="2"/>
        <v>44545</v>
      </c>
      <c r="I9" s="13">
        <f t="shared" si="2"/>
        <v>7540</v>
      </c>
      <c r="J9" s="13">
        <f t="shared" si="2"/>
        <v>15964</v>
      </c>
      <c r="K9" s="11">
        <f>SUM(B9:J9)</f>
        <v>311277</v>
      </c>
    </row>
    <row r="10" spans="1:11" ht="17.25" customHeight="1">
      <c r="A10" s="29" t="s">
        <v>17</v>
      </c>
      <c r="B10" s="13">
        <v>34268</v>
      </c>
      <c r="C10" s="13">
        <v>48786</v>
      </c>
      <c r="D10" s="13">
        <v>42246</v>
      </c>
      <c r="E10" s="13">
        <v>32342</v>
      </c>
      <c r="F10" s="13">
        <v>36689</v>
      </c>
      <c r="G10" s="13">
        <v>48897</v>
      </c>
      <c r="H10" s="13">
        <v>44545</v>
      </c>
      <c r="I10" s="13">
        <v>7540</v>
      </c>
      <c r="J10" s="13">
        <v>15964</v>
      </c>
      <c r="K10" s="11">
        <f>SUM(B10:J10)</f>
        <v>311277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227035</v>
      </c>
      <c r="C12" s="17">
        <f t="shared" si="3"/>
        <v>295328</v>
      </c>
      <c r="D12" s="17">
        <f t="shared" si="3"/>
        <v>292067</v>
      </c>
      <c r="E12" s="17">
        <f t="shared" si="3"/>
        <v>208380</v>
      </c>
      <c r="F12" s="17">
        <f t="shared" si="3"/>
        <v>276666</v>
      </c>
      <c r="G12" s="17">
        <f t="shared" si="3"/>
        <v>478353</v>
      </c>
      <c r="H12" s="17">
        <f t="shared" si="3"/>
        <v>228324</v>
      </c>
      <c r="I12" s="17">
        <f t="shared" si="3"/>
        <v>41432</v>
      </c>
      <c r="J12" s="17">
        <f t="shared" si="3"/>
        <v>120707</v>
      </c>
      <c r="K12" s="11">
        <f aca="true" t="shared" si="4" ref="K12:K27">SUM(B12:J12)</f>
        <v>2168292</v>
      </c>
    </row>
    <row r="13" spans="1:13" ht="17.25" customHeight="1">
      <c r="A13" s="14" t="s">
        <v>19</v>
      </c>
      <c r="B13" s="13">
        <v>109979</v>
      </c>
      <c r="C13" s="13">
        <v>153557</v>
      </c>
      <c r="D13" s="13">
        <v>157430</v>
      </c>
      <c r="E13" s="13">
        <v>107922</v>
      </c>
      <c r="F13" s="13">
        <v>141944</v>
      </c>
      <c r="G13" s="13">
        <v>230972</v>
      </c>
      <c r="H13" s="13">
        <v>105819</v>
      </c>
      <c r="I13" s="13">
        <v>23620</v>
      </c>
      <c r="J13" s="13">
        <v>64725</v>
      </c>
      <c r="K13" s="11">
        <f t="shared" si="4"/>
        <v>1095968</v>
      </c>
      <c r="L13" s="52"/>
      <c r="M13" s="53"/>
    </row>
    <row r="14" spans="1:12" ht="17.25" customHeight="1">
      <c r="A14" s="14" t="s">
        <v>20</v>
      </c>
      <c r="B14" s="13">
        <v>107123</v>
      </c>
      <c r="C14" s="13">
        <v>126666</v>
      </c>
      <c r="D14" s="13">
        <v>124916</v>
      </c>
      <c r="E14" s="13">
        <v>91397</v>
      </c>
      <c r="F14" s="13">
        <v>124634</v>
      </c>
      <c r="G14" s="13">
        <v>231629</v>
      </c>
      <c r="H14" s="13">
        <v>105730</v>
      </c>
      <c r="I14" s="13">
        <v>15419</v>
      </c>
      <c r="J14" s="13">
        <v>52582</v>
      </c>
      <c r="K14" s="11">
        <f t="shared" si="4"/>
        <v>980096</v>
      </c>
      <c r="L14" s="52"/>
    </row>
    <row r="15" spans="1:11" ht="17.25" customHeight="1">
      <c r="A15" s="14" t="s">
        <v>21</v>
      </c>
      <c r="B15" s="13">
        <v>9933</v>
      </c>
      <c r="C15" s="13">
        <v>15105</v>
      </c>
      <c r="D15" s="13">
        <v>9721</v>
      </c>
      <c r="E15" s="13">
        <v>9061</v>
      </c>
      <c r="F15" s="13">
        <v>10088</v>
      </c>
      <c r="G15" s="13">
        <v>15752</v>
      </c>
      <c r="H15" s="13">
        <v>16775</v>
      </c>
      <c r="I15" s="13">
        <v>2393</v>
      </c>
      <c r="J15" s="13">
        <v>3400</v>
      </c>
      <c r="K15" s="11">
        <f t="shared" si="4"/>
        <v>92228</v>
      </c>
    </row>
    <row r="16" spans="1:11" ht="17.25" customHeight="1">
      <c r="A16" s="15" t="s">
        <v>93</v>
      </c>
      <c r="B16" s="13">
        <f>B17+B18+B19</f>
        <v>21010</v>
      </c>
      <c r="C16" s="13">
        <f aca="true" t="shared" si="5" ref="C16:J16">C17+C18+C19</f>
        <v>28145</v>
      </c>
      <c r="D16" s="13">
        <f t="shared" si="5"/>
        <v>26771</v>
      </c>
      <c r="E16" s="13">
        <f t="shared" si="5"/>
        <v>18536</v>
      </c>
      <c r="F16" s="13">
        <f t="shared" si="5"/>
        <v>29322</v>
      </c>
      <c r="G16" s="13">
        <f t="shared" si="5"/>
        <v>51482</v>
      </c>
      <c r="H16" s="13">
        <f t="shared" si="5"/>
        <v>20371</v>
      </c>
      <c r="I16" s="13">
        <f t="shared" si="5"/>
        <v>4245</v>
      </c>
      <c r="J16" s="13">
        <f t="shared" si="5"/>
        <v>10943</v>
      </c>
      <c r="K16" s="11">
        <f t="shared" si="4"/>
        <v>210825</v>
      </c>
    </row>
    <row r="17" spans="1:11" ht="17.25" customHeight="1">
      <c r="A17" s="14" t="s">
        <v>94</v>
      </c>
      <c r="B17" s="13">
        <v>17446</v>
      </c>
      <c r="C17" s="13">
        <v>23667</v>
      </c>
      <c r="D17" s="13">
        <v>22139</v>
      </c>
      <c r="E17" s="13">
        <v>15320</v>
      </c>
      <c r="F17" s="13">
        <v>24408</v>
      </c>
      <c r="G17" s="13">
        <v>41874</v>
      </c>
      <c r="H17" s="13">
        <v>16980</v>
      </c>
      <c r="I17" s="13">
        <v>3652</v>
      </c>
      <c r="J17" s="13">
        <v>9026</v>
      </c>
      <c r="K17" s="11">
        <f t="shared" si="4"/>
        <v>174512</v>
      </c>
    </row>
    <row r="18" spans="1:11" ht="17.25" customHeight="1">
      <c r="A18" s="14" t="s">
        <v>95</v>
      </c>
      <c r="B18" s="13">
        <v>3535</v>
      </c>
      <c r="C18" s="13">
        <v>4437</v>
      </c>
      <c r="D18" s="13">
        <v>4598</v>
      </c>
      <c r="E18" s="13">
        <v>3185</v>
      </c>
      <c r="F18" s="13">
        <v>4870</v>
      </c>
      <c r="G18" s="13">
        <v>9531</v>
      </c>
      <c r="H18" s="13">
        <v>3351</v>
      </c>
      <c r="I18" s="13">
        <v>590</v>
      </c>
      <c r="J18" s="13">
        <v>1903</v>
      </c>
      <c r="K18" s="11">
        <f t="shared" si="4"/>
        <v>36000</v>
      </c>
    </row>
    <row r="19" spans="1:11" ht="17.25" customHeight="1">
      <c r="A19" s="14" t="s">
        <v>96</v>
      </c>
      <c r="B19" s="13">
        <v>29</v>
      </c>
      <c r="C19" s="13">
        <v>41</v>
      </c>
      <c r="D19" s="13">
        <v>34</v>
      </c>
      <c r="E19" s="13">
        <v>31</v>
      </c>
      <c r="F19" s="13">
        <v>44</v>
      </c>
      <c r="G19" s="13">
        <v>77</v>
      </c>
      <c r="H19" s="13">
        <v>40</v>
      </c>
      <c r="I19" s="13">
        <v>3</v>
      </c>
      <c r="J19" s="13">
        <v>14</v>
      </c>
      <c r="K19" s="11">
        <f t="shared" si="4"/>
        <v>313</v>
      </c>
    </row>
    <row r="20" spans="1:11" ht="17.25" customHeight="1">
      <c r="A20" s="16" t="s">
        <v>22</v>
      </c>
      <c r="B20" s="11">
        <f>+B21+B22+B23</f>
        <v>161910</v>
      </c>
      <c r="C20" s="11">
        <f aca="true" t="shared" si="6" ref="C20:J20">+C21+C22+C23</f>
        <v>183687</v>
      </c>
      <c r="D20" s="11">
        <f t="shared" si="6"/>
        <v>211582</v>
      </c>
      <c r="E20" s="11">
        <f t="shared" si="6"/>
        <v>129901</v>
      </c>
      <c r="F20" s="11">
        <f t="shared" si="6"/>
        <v>210627</v>
      </c>
      <c r="G20" s="11">
        <f t="shared" si="6"/>
        <v>396594</v>
      </c>
      <c r="H20" s="11">
        <f t="shared" si="6"/>
        <v>139146</v>
      </c>
      <c r="I20" s="11">
        <f t="shared" si="6"/>
        <v>31907</v>
      </c>
      <c r="J20" s="11">
        <f t="shared" si="6"/>
        <v>81552</v>
      </c>
      <c r="K20" s="11">
        <f t="shared" si="4"/>
        <v>1546906</v>
      </c>
    </row>
    <row r="21" spans="1:12" ht="17.25" customHeight="1">
      <c r="A21" s="12" t="s">
        <v>23</v>
      </c>
      <c r="B21" s="13">
        <v>87431</v>
      </c>
      <c r="C21" s="13">
        <v>109454</v>
      </c>
      <c r="D21" s="13">
        <v>128043</v>
      </c>
      <c r="E21" s="13">
        <v>76252</v>
      </c>
      <c r="F21" s="13">
        <v>121737</v>
      </c>
      <c r="G21" s="13">
        <v>210862</v>
      </c>
      <c r="H21" s="13">
        <v>77851</v>
      </c>
      <c r="I21" s="13">
        <v>20031</v>
      </c>
      <c r="J21" s="13">
        <v>48354</v>
      </c>
      <c r="K21" s="11">
        <f t="shared" si="4"/>
        <v>880015</v>
      </c>
      <c r="L21" s="52"/>
    </row>
    <row r="22" spans="1:12" ht="17.25" customHeight="1">
      <c r="A22" s="12" t="s">
        <v>24</v>
      </c>
      <c r="B22" s="13">
        <v>70089</v>
      </c>
      <c r="C22" s="13">
        <v>69009</v>
      </c>
      <c r="D22" s="13">
        <v>79398</v>
      </c>
      <c r="E22" s="13">
        <v>50584</v>
      </c>
      <c r="F22" s="13">
        <v>84764</v>
      </c>
      <c r="G22" s="13">
        <v>178306</v>
      </c>
      <c r="H22" s="13">
        <v>55904</v>
      </c>
      <c r="I22" s="13">
        <v>10993</v>
      </c>
      <c r="J22" s="13">
        <v>31731</v>
      </c>
      <c r="K22" s="11">
        <f t="shared" si="4"/>
        <v>630778</v>
      </c>
      <c r="L22" s="52"/>
    </row>
    <row r="23" spans="1:11" ht="17.25" customHeight="1">
      <c r="A23" s="12" t="s">
        <v>25</v>
      </c>
      <c r="B23" s="13">
        <v>4390</v>
      </c>
      <c r="C23" s="13">
        <v>5224</v>
      </c>
      <c r="D23" s="13">
        <v>4141</v>
      </c>
      <c r="E23" s="13">
        <v>3065</v>
      </c>
      <c r="F23" s="13">
        <v>4126</v>
      </c>
      <c r="G23" s="13">
        <v>7426</v>
      </c>
      <c r="H23" s="13">
        <v>5391</v>
      </c>
      <c r="I23" s="13">
        <v>883</v>
      </c>
      <c r="J23" s="13">
        <v>1467</v>
      </c>
      <c r="K23" s="11">
        <f t="shared" si="4"/>
        <v>36113</v>
      </c>
    </row>
    <row r="24" spans="1:11" ht="17.25" customHeight="1">
      <c r="A24" s="16" t="s">
        <v>26</v>
      </c>
      <c r="B24" s="13">
        <f>+B25+B26</f>
        <v>164180</v>
      </c>
      <c r="C24" s="13">
        <f aca="true" t="shared" si="7" ref="C24:J24">+C25+C26</f>
        <v>220907</v>
      </c>
      <c r="D24" s="13">
        <f t="shared" si="7"/>
        <v>231326</v>
      </c>
      <c r="E24" s="13">
        <f t="shared" si="7"/>
        <v>147669</v>
      </c>
      <c r="F24" s="13">
        <f t="shared" si="7"/>
        <v>187725</v>
      </c>
      <c r="G24" s="13">
        <f t="shared" si="7"/>
        <v>266755</v>
      </c>
      <c r="H24" s="13">
        <f t="shared" si="7"/>
        <v>130907</v>
      </c>
      <c r="I24" s="13">
        <f t="shared" si="7"/>
        <v>37385</v>
      </c>
      <c r="J24" s="13">
        <f t="shared" si="7"/>
        <v>105018</v>
      </c>
      <c r="K24" s="11">
        <f t="shared" si="4"/>
        <v>1491872</v>
      </c>
    </row>
    <row r="25" spans="1:12" ht="17.25" customHeight="1">
      <c r="A25" s="12" t="s">
        <v>114</v>
      </c>
      <c r="B25" s="13">
        <v>65722</v>
      </c>
      <c r="C25" s="13">
        <v>98643</v>
      </c>
      <c r="D25" s="13">
        <v>111138</v>
      </c>
      <c r="E25" s="13">
        <v>69546</v>
      </c>
      <c r="F25" s="13">
        <v>82370</v>
      </c>
      <c r="G25" s="13">
        <v>110305</v>
      </c>
      <c r="H25" s="13">
        <v>55734</v>
      </c>
      <c r="I25" s="13">
        <v>20186</v>
      </c>
      <c r="J25" s="13">
        <v>47459</v>
      </c>
      <c r="K25" s="11">
        <f t="shared" si="4"/>
        <v>661103</v>
      </c>
      <c r="L25" s="52"/>
    </row>
    <row r="26" spans="1:12" ht="17.25" customHeight="1">
      <c r="A26" s="12" t="s">
        <v>115</v>
      </c>
      <c r="B26" s="13">
        <v>98458</v>
      </c>
      <c r="C26" s="13">
        <v>122264</v>
      </c>
      <c r="D26" s="13">
        <v>120188</v>
      </c>
      <c r="E26" s="13">
        <v>78123</v>
      </c>
      <c r="F26" s="13">
        <v>105355</v>
      </c>
      <c r="G26" s="13">
        <v>156450</v>
      </c>
      <c r="H26" s="13">
        <v>75173</v>
      </c>
      <c r="I26" s="13">
        <v>17199</v>
      </c>
      <c r="J26" s="13">
        <v>57559</v>
      </c>
      <c r="K26" s="11">
        <f t="shared" si="4"/>
        <v>830769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8765</v>
      </c>
      <c r="I27" s="11">
        <v>0</v>
      </c>
      <c r="J27" s="11">
        <v>0</v>
      </c>
      <c r="K27" s="11">
        <f t="shared" si="4"/>
        <v>8765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102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6391.61</v>
      </c>
      <c r="I35" s="19">
        <v>0</v>
      </c>
      <c r="J35" s="19">
        <v>0</v>
      </c>
      <c r="K35" s="23">
        <f>SUM(B35:J35)</f>
        <v>6391.61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101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3621617.52</v>
      </c>
      <c r="C47" s="22">
        <f aca="true" t="shared" si="12" ref="C47:H47">+C48+C57</f>
        <v>5297729.63</v>
      </c>
      <c r="D47" s="22">
        <f t="shared" si="12"/>
        <v>6285257.7299999995</v>
      </c>
      <c r="E47" s="22">
        <f t="shared" si="12"/>
        <v>3509254.95</v>
      </c>
      <c r="F47" s="22">
        <f t="shared" si="12"/>
        <v>4769963.369999999</v>
      </c>
      <c r="G47" s="22">
        <f t="shared" si="12"/>
        <v>6683022.13</v>
      </c>
      <c r="H47" s="22">
        <f t="shared" si="12"/>
        <v>3514039.0000000005</v>
      </c>
      <c r="I47" s="22">
        <f>+I48+I57</f>
        <v>619895.4299999999</v>
      </c>
      <c r="J47" s="22">
        <f>+J48+J57</f>
        <v>1017961.36</v>
      </c>
      <c r="K47" s="22">
        <f>SUM(B47:J47)</f>
        <v>35318741.12</v>
      </c>
    </row>
    <row r="48" spans="1:11" ht="17.25" customHeight="1">
      <c r="A48" s="16" t="s">
        <v>107</v>
      </c>
      <c r="B48" s="23">
        <f>SUM(B49:B56)</f>
        <v>3602912.79</v>
      </c>
      <c r="C48" s="23">
        <f aca="true" t="shared" si="13" ref="C48:J48">SUM(C49:C56)</f>
        <v>5274258.08</v>
      </c>
      <c r="D48" s="23">
        <f t="shared" si="13"/>
        <v>6259890.109999999</v>
      </c>
      <c r="E48" s="23">
        <f t="shared" si="13"/>
        <v>3486956.2</v>
      </c>
      <c r="F48" s="23">
        <f t="shared" si="13"/>
        <v>4746548.27</v>
      </c>
      <c r="G48" s="23">
        <f t="shared" si="13"/>
        <v>6653541.33</v>
      </c>
      <c r="H48" s="23">
        <f t="shared" si="13"/>
        <v>3494099.6100000003</v>
      </c>
      <c r="I48" s="23">
        <f t="shared" si="13"/>
        <v>619895.4299999999</v>
      </c>
      <c r="J48" s="23">
        <f t="shared" si="13"/>
        <v>1004000.42</v>
      </c>
      <c r="K48" s="23">
        <f aca="true" t="shared" si="14" ref="K48:K57">SUM(B48:J48)</f>
        <v>35142102.24</v>
      </c>
    </row>
    <row r="49" spans="1:11" ht="17.25" customHeight="1">
      <c r="A49" s="34" t="s">
        <v>43</v>
      </c>
      <c r="B49" s="23">
        <f aca="true" t="shared" si="15" ref="B49:H49">ROUND(B30*B7,2)</f>
        <v>1690386.9</v>
      </c>
      <c r="C49" s="23">
        <f t="shared" si="15"/>
        <v>2409487.26</v>
      </c>
      <c r="D49" s="23">
        <f t="shared" si="15"/>
        <v>2813650.4</v>
      </c>
      <c r="E49" s="23">
        <f t="shared" si="15"/>
        <v>1597761.18</v>
      </c>
      <c r="F49" s="23">
        <f t="shared" si="15"/>
        <v>2182775.02</v>
      </c>
      <c r="G49" s="23">
        <f t="shared" si="15"/>
        <v>3087192.33</v>
      </c>
      <c r="H49" s="23">
        <f t="shared" si="15"/>
        <v>1630422.51</v>
      </c>
      <c r="I49" s="23">
        <f>ROUND(I30*I7,2)</f>
        <v>618829.71</v>
      </c>
      <c r="J49" s="23">
        <f>ROUND(J30*J7,2)</f>
        <v>1001783.38</v>
      </c>
      <c r="K49" s="23">
        <f t="shared" si="14"/>
        <v>17032288.689999998</v>
      </c>
    </row>
    <row r="50" spans="1:11" ht="17.25" customHeight="1">
      <c r="A50" s="34" t="s">
        <v>44</v>
      </c>
      <c r="B50" s="19">
        <v>0</v>
      </c>
      <c r="C50" s="23">
        <f>ROUND(C31*C7,2)</f>
        <v>5355.76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5355.76</v>
      </c>
    </row>
    <row r="51" spans="1:11" ht="17.25" customHeight="1">
      <c r="A51" s="66" t="s">
        <v>103</v>
      </c>
      <c r="B51" s="67">
        <f aca="true" t="shared" si="16" ref="B51:H51">ROUND(B32*B7,2)</f>
        <v>-2920.33</v>
      </c>
      <c r="C51" s="67">
        <f t="shared" si="16"/>
        <v>-3806.58</v>
      </c>
      <c r="D51" s="67">
        <f t="shared" si="16"/>
        <v>-4019.96</v>
      </c>
      <c r="E51" s="67">
        <f t="shared" si="16"/>
        <v>-2458.91</v>
      </c>
      <c r="F51" s="67">
        <f t="shared" si="16"/>
        <v>-3482.84</v>
      </c>
      <c r="G51" s="67">
        <f t="shared" si="16"/>
        <v>-4844.12</v>
      </c>
      <c r="H51" s="67">
        <f t="shared" si="16"/>
        <v>-2631.47</v>
      </c>
      <c r="I51" s="19">
        <v>0</v>
      </c>
      <c r="J51" s="19">
        <v>0</v>
      </c>
      <c r="K51" s="67">
        <f>SUM(B51:J51)</f>
        <v>-24164.21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6391.61</v>
      </c>
      <c r="I53" s="31">
        <f>+I35</f>
        <v>0</v>
      </c>
      <c r="J53" s="31">
        <f>+J35</f>
        <v>0</v>
      </c>
      <c r="K53" s="23">
        <f t="shared" si="14"/>
        <v>6391.61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106</v>
      </c>
      <c r="B56" s="19">
        <v>1911354.54</v>
      </c>
      <c r="C56" s="19">
        <v>2857447.92</v>
      </c>
      <c r="D56" s="19">
        <v>3443873.91</v>
      </c>
      <c r="E56" s="19">
        <v>1888208.53</v>
      </c>
      <c r="F56" s="19">
        <v>2561974.57</v>
      </c>
      <c r="G56" s="19">
        <v>3563763.04</v>
      </c>
      <c r="H56" s="19">
        <v>1856201.92</v>
      </c>
      <c r="I56" s="19">
        <v>0</v>
      </c>
      <c r="J56" s="19">
        <v>0</v>
      </c>
      <c r="K56" s="19">
        <f t="shared" si="14"/>
        <v>18082824.43</v>
      </c>
    </row>
    <row r="57" spans="1:11" ht="17.25" customHeight="1">
      <c r="A57" s="16" t="s">
        <v>49</v>
      </c>
      <c r="B57" s="36">
        <v>18704.73</v>
      </c>
      <c r="C57" s="36">
        <v>23471.55</v>
      </c>
      <c r="D57" s="36">
        <v>25367.62</v>
      </c>
      <c r="E57" s="36">
        <v>22298.75</v>
      </c>
      <c r="F57" s="36">
        <v>23415.1</v>
      </c>
      <c r="G57" s="36">
        <v>29480.8</v>
      </c>
      <c r="H57" s="36">
        <v>19939.39</v>
      </c>
      <c r="I57" s="19">
        <v>0</v>
      </c>
      <c r="J57" s="36">
        <v>13960.94</v>
      </c>
      <c r="K57" s="36">
        <f t="shared" si="14"/>
        <v>176638.88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-2090054.77</v>
      </c>
      <c r="C61" s="35">
        <f t="shared" si="17"/>
        <v>-2973396.27</v>
      </c>
      <c r="D61" s="35">
        <f t="shared" si="17"/>
        <v>-3426118.0199999996</v>
      </c>
      <c r="E61" s="35">
        <f t="shared" si="17"/>
        <v>-2112267.46</v>
      </c>
      <c r="F61" s="35">
        <f t="shared" si="17"/>
        <v>-2643923.0399999996</v>
      </c>
      <c r="G61" s="35">
        <f t="shared" si="17"/>
        <v>-3646163.0999999996</v>
      </c>
      <c r="H61" s="35">
        <f t="shared" si="17"/>
        <v>-1988648.2000000002</v>
      </c>
      <c r="I61" s="35">
        <f t="shared" si="17"/>
        <v>-100014.75000000001</v>
      </c>
      <c r="J61" s="35">
        <f t="shared" si="17"/>
        <v>-63968.27999999999</v>
      </c>
      <c r="K61" s="35">
        <f>SUM(B61:J61)</f>
        <v>-19044553.889999997</v>
      </c>
    </row>
    <row r="62" spans="1:11" ht="18.75" customHeight="1">
      <c r="A62" s="16" t="s">
        <v>74</v>
      </c>
      <c r="B62" s="35">
        <f aca="true" t="shared" si="18" ref="B62:J62">B63+B64+B65+B66+B67+B68</f>
        <v>-188450.71</v>
      </c>
      <c r="C62" s="35">
        <f t="shared" si="18"/>
        <v>-189722.45999999996</v>
      </c>
      <c r="D62" s="35">
        <f t="shared" si="18"/>
        <v>-188112.24</v>
      </c>
      <c r="E62" s="35">
        <f t="shared" si="18"/>
        <v>-256735.94</v>
      </c>
      <c r="F62" s="35">
        <f t="shared" si="18"/>
        <v>-232508.67</v>
      </c>
      <c r="G62" s="35">
        <f t="shared" si="18"/>
        <v>-262586.26</v>
      </c>
      <c r="H62" s="35">
        <f t="shared" si="18"/>
        <v>-169271</v>
      </c>
      <c r="I62" s="35">
        <f t="shared" si="18"/>
        <v>-28652</v>
      </c>
      <c r="J62" s="35">
        <f t="shared" si="18"/>
        <v>-60663.2</v>
      </c>
      <c r="K62" s="35">
        <f aca="true" t="shared" si="19" ref="K62:K91">SUM(B62:J62)</f>
        <v>-1576702.4799999997</v>
      </c>
    </row>
    <row r="63" spans="1:11" ht="18.75" customHeight="1">
      <c r="A63" s="12" t="s">
        <v>75</v>
      </c>
      <c r="B63" s="35">
        <f>-ROUND(B9*$D$3,2)</f>
        <v>-130218.4</v>
      </c>
      <c r="C63" s="35">
        <f aca="true" t="shared" si="20" ref="C63:J63">-ROUND(C9*$D$3,2)</f>
        <v>-185386.8</v>
      </c>
      <c r="D63" s="35">
        <f t="shared" si="20"/>
        <v>-160534.8</v>
      </c>
      <c r="E63" s="35">
        <f t="shared" si="20"/>
        <v>-122899.6</v>
      </c>
      <c r="F63" s="35">
        <f t="shared" si="20"/>
        <v>-139418.2</v>
      </c>
      <c r="G63" s="35">
        <f t="shared" si="20"/>
        <v>-185808.6</v>
      </c>
      <c r="H63" s="35">
        <f t="shared" si="20"/>
        <v>-169271</v>
      </c>
      <c r="I63" s="35">
        <f t="shared" si="20"/>
        <v>-28652</v>
      </c>
      <c r="J63" s="35">
        <f t="shared" si="20"/>
        <v>-60663.2</v>
      </c>
      <c r="K63" s="35">
        <f t="shared" si="19"/>
        <v>-1182852.5999999999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-938.6</v>
      </c>
      <c r="C65" s="35">
        <v>-201.4</v>
      </c>
      <c r="D65" s="35">
        <v>-281.2</v>
      </c>
      <c r="E65" s="35">
        <v>-832.2</v>
      </c>
      <c r="F65" s="35">
        <v>-349.6</v>
      </c>
      <c r="G65" s="35">
        <v>-285</v>
      </c>
      <c r="H65" s="19">
        <v>0</v>
      </c>
      <c r="I65" s="19">
        <v>0</v>
      </c>
      <c r="J65" s="19">
        <v>0</v>
      </c>
      <c r="K65" s="35">
        <f t="shared" si="19"/>
        <v>-2888</v>
      </c>
    </row>
    <row r="66" spans="1:11" ht="18.75" customHeight="1">
      <c r="A66" s="12" t="s">
        <v>104</v>
      </c>
      <c r="B66" s="35">
        <v>-2815.8</v>
      </c>
      <c r="C66" s="35">
        <v>-1010.8</v>
      </c>
      <c r="D66" s="35">
        <v>-1322.4</v>
      </c>
      <c r="E66" s="35">
        <v>-1960.8</v>
      </c>
      <c r="F66" s="35">
        <v>-1694.8</v>
      </c>
      <c r="G66" s="35">
        <v>-1090.6</v>
      </c>
      <c r="H66" s="19">
        <v>0</v>
      </c>
      <c r="I66" s="19">
        <v>0</v>
      </c>
      <c r="J66" s="19">
        <v>0</v>
      </c>
      <c r="K66" s="35">
        <f t="shared" si="19"/>
        <v>-9895.2</v>
      </c>
    </row>
    <row r="67" spans="1:11" ht="18.75" customHeight="1">
      <c r="A67" s="12" t="s">
        <v>52</v>
      </c>
      <c r="B67" s="35">
        <v>-54477.91</v>
      </c>
      <c r="C67" s="35">
        <v>-3123.46</v>
      </c>
      <c r="D67" s="35">
        <v>-25973.84</v>
      </c>
      <c r="E67" s="35">
        <v>-131043.34</v>
      </c>
      <c r="F67" s="35">
        <v>-91046.07</v>
      </c>
      <c r="G67" s="35">
        <v>-75402.06</v>
      </c>
      <c r="H67" s="19">
        <v>0</v>
      </c>
      <c r="I67" s="19">
        <v>0</v>
      </c>
      <c r="J67" s="19">
        <v>0</v>
      </c>
      <c r="K67" s="35">
        <f t="shared" si="19"/>
        <v>-381066.68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 aca="true" t="shared" si="21" ref="B69:J69">SUM(B70:B99)</f>
        <v>-1921569.73</v>
      </c>
      <c r="C69" s="67">
        <f t="shared" si="21"/>
        <v>-2821113.32</v>
      </c>
      <c r="D69" s="67">
        <f t="shared" si="21"/>
        <v>-3474193.69</v>
      </c>
      <c r="E69" s="67">
        <f t="shared" si="21"/>
        <v>-1890378.76</v>
      </c>
      <c r="F69" s="67">
        <f t="shared" si="21"/>
        <v>-2592153.09</v>
      </c>
      <c r="G69" s="67">
        <f t="shared" si="21"/>
        <v>-3536862.17</v>
      </c>
      <c r="H69" s="67">
        <f t="shared" si="21"/>
        <v>-1848073.1600000001</v>
      </c>
      <c r="I69" s="67">
        <f t="shared" si="21"/>
        <v>-74511.70000000001</v>
      </c>
      <c r="J69" s="67">
        <f t="shared" si="21"/>
        <v>-15151.73</v>
      </c>
      <c r="K69" s="67">
        <f t="shared" si="19"/>
        <v>-18174007.35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58</v>
      </c>
      <c r="B74" s="35">
        <v>-13851.36</v>
      </c>
      <c r="C74" s="35">
        <v>-20107.73</v>
      </c>
      <c r="D74" s="35">
        <v>-19008.64</v>
      </c>
      <c r="E74" s="35">
        <v>-13330</v>
      </c>
      <c r="F74" s="35">
        <v>-18318.18</v>
      </c>
      <c r="G74" s="35">
        <v>-27914.09</v>
      </c>
      <c r="H74" s="35">
        <v>-13668.18</v>
      </c>
      <c r="I74" s="35">
        <v>-4805</v>
      </c>
      <c r="J74" s="35">
        <v>-9905.91</v>
      </c>
      <c r="K74" s="67">
        <f t="shared" si="19"/>
        <v>-140909.09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35">
        <v>-34590.92</v>
      </c>
      <c r="C76" s="35">
        <v>-630</v>
      </c>
      <c r="D76" s="35">
        <v>-79114.83</v>
      </c>
      <c r="E76" s="35">
        <v>-26604.4</v>
      </c>
      <c r="F76" s="35">
        <v>-62719.18</v>
      </c>
      <c r="G76" s="35">
        <v>-16454.26</v>
      </c>
      <c r="H76" s="35">
        <v>-15327.1</v>
      </c>
      <c r="I76" s="35">
        <v>-6931.22</v>
      </c>
      <c r="J76" s="35">
        <v>-5245.82</v>
      </c>
      <c r="K76" s="67">
        <f t="shared" si="19"/>
        <v>-247617.73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67">
        <v>-500</v>
      </c>
      <c r="J84" s="19">
        <v>0</v>
      </c>
      <c r="K84" s="67">
        <f t="shared" si="19"/>
        <v>-500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105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108</v>
      </c>
      <c r="B94" s="67">
        <v>-547.91</v>
      </c>
      <c r="C94" s="67">
        <v>-819.12</v>
      </c>
      <c r="D94" s="67">
        <v>-987.22</v>
      </c>
      <c r="E94" s="67">
        <v>-541.28</v>
      </c>
      <c r="F94" s="67">
        <v>-734.42</v>
      </c>
      <c r="G94" s="67">
        <v>-1021.59</v>
      </c>
      <c r="H94" s="67">
        <v>-532.1</v>
      </c>
      <c r="I94" s="19">
        <v>0</v>
      </c>
      <c r="J94" s="19">
        <v>0</v>
      </c>
      <c r="K94" s="67">
        <f>SUM(B94:J94)</f>
        <v>-5183.64</v>
      </c>
      <c r="L94" s="55"/>
    </row>
    <row r="95" spans="1:12" ht="18.75" customHeight="1">
      <c r="A95" s="12" t="s">
        <v>109</v>
      </c>
      <c r="B95" s="67">
        <v>-78800.24</v>
      </c>
      <c r="C95" s="67">
        <v>-117805.25</v>
      </c>
      <c r="D95" s="67">
        <v>-141982.09</v>
      </c>
      <c r="E95" s="67">
        <v>-77845.99</v>
      </c>
      <c r="F95" s="67">
        <v>-105623.64</v>
      </c>
      <c r="G95" s="67">
        <v>-146924.81</v>
      </c>
      <c r="H95" s="67">
        <v>-76526.44</v>
      </c>
      <c r="I95" s="19">
        <v>0</v>
      </c>
      <c r="J95" s="19">
        <v>0</v>
      </c>
      <c r="K95" s="67">
        <f>SUM(B95:J95)</f>
        <v>-745508.46</v>
      </c>
      <c r="L95" s="55"/>
    </row>
    <row r="96" spans="1:12" ht="18.75" customHeight="1">
      <c r="A96" s="12" t="s">
        <v>110</v>
      </c>
      <c r="B96" s="67">
        <v>-1793779.3</v>
      </c>
      <c r="C96" s="67">
        <v>-2681674.59</v>
      </c>
      <c r="D96" s="67">
        <v>-3232027.12</v>
      </c>
      <c r="E96" s="67">
        <v>-1772057.09</v>
      </c>
      <c r="F96" s="67">
        <v>-2404377.02</v>
      </c>
      <c r="G96" s="67">
        <v>-3344541.38</v>
      </c>
      <c r="H96" s="67">
        <v>-1742019.34</v>
      </c>
      <c r="I96" s="19">
        <v>0</v>
      </c>
      <c r="J96" s="19">
        <v>0</v>
      </c>
      <c r="K96" s="67">
        <f>SUM(B96:J96)</f>
        <v>-16970475.84</v>
      </c>
      <c r="L96" s="55"/>
    </row>
    <row r="97" spans="1:12" s="73" customFormat="1" ht="18.75" customHeight="1">
      <c r="A97" s="64" t="s">
        <v>113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111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112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133</v>
      </c>
      <c r="B101" s="67">
        <v>19965.67</v>
      </c>
      <c r="C101" s="67">
        <v>37439.51</v>
      </c>
      <c r="D101" s="67">
        <v>236187.91</v>
      </c>
      <c r="E101" s="67">
        <v>33957.58</v>
      </c>
      <c r="F101" s="67">
        <v>180738.72</v>
      </c>
      <c r="G101" s="67">
        <v>153285.33</v>
      </c>
      <c r="H101" s="67">
        <v>28695.96</v>
      </c>
      <c r="I101" s="67">
        <v>3148.95</v>
      </c>
      <c r="J101" s="67">
        <v>11846.65</v>
      </c>
      <c r="K101" s="67">
        <f aca="true" t="shared" si="22" ref="K101:K107">SUM(B101:J101)</f>
        <v>705266.2799999999</v>
      </c>
      <c r="L101" s="55"/>
    </row>
    <row r="102" spans="1:12" ht="18.75" customHeight="1">
      <c r="A102" s="16" t="s">
        <v>134</v>
      </c>
      <c r="B102" s="19">
        <v>0</v>
      </c>
      <c r="C102" s="19">
        <v>0</v>
      </c>
      <c r="D102" s="19">
        <v>0</v>
      </c>
      <c r="E102" s="67">
        <v>889.66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67">
        <f t="shared" si="22"/>
        <v>889.66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 t="shared" si="22"/>
        <v>0</v>
      </c>
      <c r="L103" s="54"/>
    </row>
    <row r="104" spans="1:12" ht="18.75" customHeight="1">
      <c r="A104" s="16" t="s">
        <v>83</v>
      </c>
      <c r="B104" s="24">
        <f aca="true" t="shared" si="23" ref="B104:H104">+B105+B106</f>
        <v>1531562.75</v>
      </c>
      <c r="C104" s="24">
        <f t="shared" si="23"/>
        <v>2324333.36</v>
      </c>
      <c r="D104" s="24">
        <f t="shared" si="23"/>
        <v>2859139.7099999995</v>
      </c>
      <c r="E104" s="24">
        <f t="shared" si="23"/>
        <v>1396987.4900000002</v>
      </c>
      <c r="F104" s="24">
        <f t="shared" si="23"/>
        <v>2126040.33</v>
      </c>
      <c r="G104" s="24">
        <f t="shared" si="23"/>
        <v>3036859.0300000003</v>
      </c>
      <c r="H104" s="24">
        <f t="shared" si="23"/>
        <v>1525390.8</v>
      </c>
      <c r="I104" s="24">
        <f>+I105+I106</f>
        <v>519880.67999999993</v>
      </c>
      <c r="J104" s="24">
        <f>+J105+J106</f>
        <v>953993.0800000001</v>
      </c>
      <c r="K104" s="48">
        <f t="shared" si="22"/>
        <v>16274187.230000002</v>
      </c>
      <c r="L104" s="54"/>
    </row>
    <row r="105" spans="1:12" ht="18" customHeight="1">
      <c r="A105" s="16" t="s">
        <v>82</v>
      </c>
      <c r="B105" s="24">
        <f aca="true" t="shared" si="24" ref="B105:J105">+B48+B62+B69+B101</f>
        <v>1512858.02</v>
      </c>
      <c r="C105" s="24">
        <f t="shared" si="24"/>
        <v>2300861.81</v>
      </c>
      <c r="D105" s="24">
        <f t="shared" si="24"/>
        <v>2833772.0899999994</v>
      </c>
      <c r="E105" s="24">
        <f t="shared" si="24"/>
        <v>1373799.0800000003</v>
      </c>
      <c r="F105" s="24">
        <f t="shared" si="24"/>
        <v>2102625.23</v>
      </c>
      <c r="G105" s="24">
        <f t="shared" si="24"/>
        <v>3007378.2300000004</v>
      </c>
      <c r="H105" s="24">
        <f t="shared" si="24"/>
        <v>1505451.4100000001</v>
      </c>
      <c r="I105" s="24">
        <f t="shared" si="24"/>
        <v>519880.67999999993</v>
      </c>
      <c r="J105" s="24">
        <f t="shared" si="24"/>
        <v>940032.1400000001</v>
      </c>
      <c r="K105" s="48">
        <f t="shared" si="22"/>
        <v>16096658.690000001</v>
      </c>
      <c r="L105" s="54"/>
    </row>
    <row r="106" spans="1:11" ht="18.75" customHeight="1">
      <c r="A106" s="16" t="s">
        <v>99</v>
      </c>
      <c r="B106" s="24">
        <f aca="true" t="shared" si="25" ref="B106:J106">IF(+B57+B102+B107&lt;0,0,(B57+B102+B107))</f>
        <v>18704.73</v>
      </c>
      <c r="C106" s="24">
        <f t="shared" si="25"/>
        <v>23471.55</v>
      </c>
      <c r="D106" s="24">
        <f t="shared" si="25"/>
        <v>25367.62</v>
      </c>
      <c r="E106" s="24">
        <f t="shared" si="25"/>
        <v>23188.41</v>
      </c>
      <c r="F106" s="24">
        <f t="shared" si="25"/>
        <v>23415.1</v>
      </c>
      <c r="G106" s="24">
        <f t="shared" si="25"/>
        <v>29480.8</v>
      </c>
      <c r="H106" s="24">
        <f t="shared" si="25"/>
        <v>19939.39</v>
      </c>
      <c r="I106" s="19">
        <f t="shared" si="25"/>
        <v>0</v>
      </c>
      <c r="J106" s="24">
        <f t="shared" si="25"/>
        <v>13960.94</v>
      </c>
      <c r="K106" s="48">
        <f t="shared" si="22"/>
        <v>177528.53999999998</v>
      </c>
    </row>
    <row r="107" spans="1:13" ht="18.75" customHeight="1">
      <c r="A107" s="16" t="s">
        <v>84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 t="shared" si="22"/>
        <v>0</v>
      </c>
      <c r="M107" s="57"/>
    </row>
    <row r="108" spans="1:11" ht="18.75" customHeight="1">
      <c r="A108" s="16" t="s">
        <v>100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16274187.22</v>
      </c>
      <c r="L112" s="54"/>
    </row>
    <row r="113" spans="1:11" ht="18.75" customHeight="1">
      <c r="A113" s="26" t="s">
        <v>70</v>
      </c>
      <c r="B113" s="27">
        <v>207842.29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207842.29</v>
      </c>
    </row>
    <row r="114" spans="1:11" ht="18.75" customHeight="1">
      <c r="A114" s="26" t="s">
        <v>71</v>
      </c>
      <c r="B114" s="27">
        <v>1323720.46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6" ref="K114:K131">SUM(B114:J114)</f>
        <v>1323720.46</v>
      </c>
    </row>
    <row r="115" spans="1:11" ht="18.75" customHeight="1">
      <c r="A115" s="26" t="s">
        <v>72</v>
      </c>
      <c r="B115" s="40">
        <v>0</v>
      </c>
      <c r="C115" s="27">
        <f>+C104</f>
        <v>2324333.36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6"/>
        <v>2324333.36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2859139.7099999995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6"/>
        <v>2859139.7099999995</v>
      </c>
    </row>
    <row r="117" spans="1:11" ht="18.75" customHeight="1">
      <c r="A117" s="26" t="s">
        <v>117</v>
      </c>
      <c r="B117" s="40">
        <v>0</v>
      </c>
      <c r="C117" s="40">
        <v>0</v>
      </c>
      <c r="D117" s="40">
        <v>0</v>
      </c>
      <c r="E117" s="27">
        <v>1257288.73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6"/>
        <v>1257288.73</v>
      </c>
    </row>
    <row r="118" spans="1:11" ht="18.75" customHeight="1">
      <c r="A118" s="26" t="s">
        <v>118</v>
      </c>
      <c r="B118" s="40">
        <v>0</v>
      </c>
      <c r="C118" s="40">
        <v>0</v>
      </c>
      <c r="D118" s="40">
        <v>0</v>
      </c>
      <c r="E118" s="27">
        <v>139698.76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6"/>
        <v>139698.76</v>
      </c>
    </row>
    <row r="119" spans="1:11" ht="18.75" customHeight="1">
      <c r="A119" s="68" t="s">
        <v>119</v>
      </c>
      <c r="B119" s="40">
        <v>0</v>
      </c>
      <c r="C119" s="40">
        <v>0</v>
      </c>
      <c r="D119" s="40">
        <v>0</v>
      </c>
      <c r="E119" s="40">
        <v>0</v>
      </c>
      <c r="F119" s="27">
        <v>395014.83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6"/>
        <v>395014.83</v>
      </c>
    </row>
    <row r="120" spans="1:11" ht="18.75" customHeight="1">
      <c r="A120" s="68" t="s">
        <v>120</v>
      </c>
      <c r="B120" s="40">
        <v>0</v>
      </c>
      <c r="C120" s="40">
        <v>0</v>
      </c>
      <c r="D120" s="40">
        <v>0</v>
      </c>
      <c r="E120" s="40">
        <v>0</v>
      </c>
      <c r="F120" s="27">
        <v>753486.79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6"/>
        <v>753486.79</v>
      </c>
    </row>
    <row r="121" spans="1:11" ht="18.75" customHeight="1">
      <c r="A121" s="68" t="s">
        <v>121</v>
      </c>
      <c r="B121" s="40">
        <v>0</v>
      </c>
      <c r="C121" s="40">
        <v>0</v>
      </c>
      <c r="D121" s="40">
        <v>0</v>
      </c>
      <c r="E121" s="40">
        <v>0</v>
      </c>
      <c r="F121" s="27">
        <v>107147.73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6"/>
        <v>107147.73</v>
      </c>
    </row>
    <row r="122" spans="1:11" ht="18.75" customHeight="1">
      <c r="A122" s="68" t="s">
        <v>122</v>
      </c>
      <c r="B122" s="70">
        <v>0</v>
      </c>
      <c r="C122" s="70">
        <v>0</v>
      </c>
      <c r="D122" s="70">
        <v>0</v>
      </c>
      <c r="E122" s="70">
        <v>0</v>
      </c>
      <c r="F122" s="71">
        <v>870390.98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6"/>
        <v>870390.98</v>
      </c>
    </row>
    <row r="123" spans="1:11" ht="18.75" customHeight="1">
      <c r="A123" s="68" t="s">
        <v>123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947779.8</v>
      </c>
      <c r="H123" s="40">
        <v>0</v>
      </c>
      <c r="I123" s="40">
        <v>0</v>
      </c>
      <c r="J123" s="40">
        <v>0</v>
      </c>
      <c r="K123" s="41">
        <f t="shared" si="26"/>
        <v>947779.8</v>
      </c>
    </row>
    <row r="124" spans="1:11" ht="18.75" customHeight="1">
      <c r="A124" s="68" t="s">
        <v>124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69402.75</v>
      </c>
      <c r="H124" s="40">
        <v>0</v>
      </c>
      <c r="I124" s="40">
        <v>0</v>
      </c>
      <c r="J124" s="40">
        <v>0</v>
      </c>
      <c r="K124" s="41">
        <f t="shared" si="26"/>
        <v>69402.75</v>
      </c>
    </row>
    <row r="125" spans="1:11" ht="18.75" customHeight="1">
      <c r="A125" s="68" t="s">
        <v>125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429700.81</v>
      </c>
      <c r="H125" s="40">
        <v>0</v>
      </c>
      <c r="I125" s="40">
        <v>0</v>
      </c>
      <c r="J125" s="40">
        <v>0</v>
      </c>
      <c r="K125" s="41">
        <f t="shared" si="26"/>
        <v>429700.81</v>
      </c>
    </row>
    <row r="126" spans="1:11" ht="18.75" customHeight="1">
      <c r="A126" s="68" t="s">
        <v>126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435641.38</v>
      </c>
      <c r="H126" s="40">
        <v>0</v>
      </c>
      <c r="I126" s="40">
        <v>0</v>
      </c>
      <c r="J126" s="40">
        <v>0</v>
      </c>
      <c r="K126" s="41">
        <f t="shared" si="26"/>
        <v>435641.38</v>
      </c>
    </row>
    <row r="127" spans="1:11" ht="18.75" customHeight="1">
      <c r="A127" s="68" t="s">
        <v>127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1154334.29</v>
      </c>
      <c r="H127" s="40">
        <v>0</v>
      </c>
      <c r="I127" s="40">
        <v>0</v>
      </c>
      <c r="J127" s="40">
        <v>0</v>
      </c>
      <c r="K127" s="41">
        <f t="shared" si="26"/>
        <v>1154334.29</v>
      </c>
    </row>
    <row r="128" spans="1:11" ht="18.75" customHeight="1">
      <c r="A128" s="68" t="s">
        <v>128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558430.95</v>
      </c>
      <c r="I128" s="40">
        <v>0</v>
      </c>
      <c r="J128" s="40">
        <v>0</v>
      </c>
      <c r="K128" s="41">
        <f t="shared" si="26"/>
        <v>558430.95</v>
      </c>
    </row>
    <row r="129" spans="1:11" ht="18.75" customHeight="1">
      <c r="A129" s="68" t="s">
        <v>129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966959.85</v>
      </c>
      <c r="I129" s="40">
        <v>0</v>
      </c>
      <c r="J129" s="40">
        <v>0</v>
      </c>
      <c r="K129" s="41">
        <f t="shared" si="26"/>
        <v>966959.85</v>
      </c>
    </row>
    <row r="130" spans="1:11" ht="18.75" customHeight="1">
      <c r="A130" s="68" t="s">
        <v>130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519880.68</v>
      </c>
      <c r="J130" s="40">
        <v>0</v>
      </c>
      <c r="K130" s="41">
        <f t="shared" si="26"/>
        <v>519880.68</v>
      </c>
    </row>
    <row r="131" spans="1:11" ht="18.75" customHeight="1">
      <c r="A131" s="69" t="s">
        <v>131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953993.07</v>
      </c>
      <c r="K131" s="44">
        <f t="shared" si="26"/>
        <v>953993.07</v>
      </c>
    </row>
    <row r="132" spans="1:11" ht="18.75" customHeight="1">
      <c r="A132" s="77" t="s">
        <v>136</v>
      </c>
      <c r="B132" s="77"/>
      <c r="C132" s="77"/>
      <c r="D132" s="77"/>
      <c r="E132" s="77"/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0.010000000125728548</v>
      </c>
      <c r="K132" s="51"/>
    </row>
    <row r="133" ht="18.75" customHeight="1">
      <c r="A133" s="76" t="s">
        <v>135</v>
      </c>
    </row>
    <row r="134" ht="18.75" customHeight="1">
      <c r="A134" s="39"/>
    </row>
    <row r="135" ht="15.75">
      <c r="A135" s="38"/>
    </row>
  </sheetData>
  <sheetProtection/>
  <mergeCells count="8">
    <mergeCell ref="A132:E132"/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2017-06-02T11:47:00Z</dcterms:modified>
  <cp:category/>
  <cp:version/>
  <cp:contentType/>
  <cp:contentStatus/>
</cp:coreProperties>
</file>