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<sst xmlns="http://schemas.openxmlformats.org/spreadsheetml/2006/main" count="136" uniqueCount="136">
  <si>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</si>
  <si>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</si>
  <si>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</si>
  <si>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</si>
  <si>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</si>
  <si>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</si>
  <si>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</si>
  <si>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</si>
  <si>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</si>
  <si>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</si>
  <si>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</si>
  <si>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</si>
  <si>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</si>
  <si>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</si>
  <si>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</si>
  <si>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</si>
  <si>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</si>
  <si>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</si>
  <si>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</si>
  <si>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</si>
  <si>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</si>
  <si>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</si>
  <si>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</si>
  <si>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</si>
  <si>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</si>
  <si>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</si>
  <si>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</si>
  <si>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</si>
  <si>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</si>
  <si>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</si>
  <si>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</si>
  <si>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</si>
  <si>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</si>
  <si>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</si>
  <si>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</si>
  <si>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</si>
  <si>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</si>
  <si>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</si>
  <si>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</si>
  <si>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</si>
  <si>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</si>
  <si>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</si>
  <si>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</si>
  <si>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</si>
  <si>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</si>
  <si>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</si>
  <si>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</si>
  <si>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</si>
  <si>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</si>
  <si>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</si>
  <si>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</si>
  <si>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</si>
  <si>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</si>
  <si>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</si>
  <si>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</si>
  <si>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</si>
  <si>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</si>
  <si>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</si>
  <si>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</si>
  <si>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</si>
  <si>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</si>
  <si>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</si>
  <si>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</si>
  <si>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</si>
  <si>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</si>
  <si>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</si>
  <si>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</si>
  <si>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</si>
  <si>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</si>
  <si>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</si>
  <si>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</si>
  <si>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</si>
  <si>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</si>
  <si>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</si>
  <si>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</si>
  <si>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</si>
  <si>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</si>
  <si>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</si>
  <si>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</si>
  <si>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</si>
  <si>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</si>
  <si>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</si>
  <si>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</si>
  <si>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</si>
  <si>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</si>
  <si>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</si>
  <si>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</si>
  <si>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</si>
  <si>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</si>
  <si>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</si>
  <si>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</si>
  <si>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</si>
  <si>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</si>
  <si>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</si>
  <si>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</si>
  <si>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</si>
  <si>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</si>
  <si>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</si>
  <si>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</si>
  <si>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</si>
  <si>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</si>
  <si>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</si>
  <si>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</si>
  <si>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</si>
  <si>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</si>
  <si>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</si>
  <si>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</si>
  <si>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</si>
  <si>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</si>
  <si>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</si>
  <si>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</si>
  <si>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</si>
  <si>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</si>
  <si>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</si>
  <si>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</si>
  <si>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</si>
  <si>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</si>
  <si>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</si>
  <si>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</si>
  <si>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</si>
  <si>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</si>
  <si>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</si>
  <si>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</si>
  <si>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</si>
  <si>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</si>
  <si>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</si>
  <si>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</si>
  <si>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</si>
  <si>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</si>
  <si>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</si>
  <si>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</si>
  <si>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</si>
  <si>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</si>
  <si>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25/05/17 - VENCIMENTO 01/06/17</t>
  </si>
  <si>
    <t>6.4. Revisão de Remuneração pelo Serviço Atende ¹</t>
  </si>
  <si>
    <t xml:space="preserve">    ¹ Frota operacional.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</si>
</sst>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623356</v>
      </c>
      <c r="C7" s="9">
        <f t="shared" si="0"/>
        <v>791980</v>
      </c>
      <c r="D7" s="9">
        <f t="shared" si="0"/>
        <v>820389</v>
      </c>
      <c r="E7" s="9">
        <f t="shared" si="0"/>
        <v>552157</v>
      </c>
      <c r="F7" s="9">
        <f t="shared" si="0"/>
        <v>757385</v>
      </c>
      <c r="G7" s="9">
        <f t="shared" si="0"/>
        <v>1261290</v>
      </c>
      <c r="H7" s="9">
        <f t="shared" si="0"/>
        <v>591515</v>
      </c>
      <c r="I7" s="9">
        <f t="shared" si="0"/>
        <v>127658</v>
      </c>
      <c r="J7" s="9">
        <f t="shared" si="0"/>
        <v>338282</v>
      </c>
      <c r="K7" s="9">
        <f t="shared" si="0"/>
        <v>5864012</v>
      </c>
      <c r="L7" s="52"/>
    </row>
    <row r="8" spans="1:11" ht="17.25" customHeight="1">
      <c r="A8" s="10" t="s">
        <v>97</v>
      </c>
      <c r="B8" s="11">
        <f>B9+B12+B16</f>
        <v>289408</v>
      </c>
      <c r="C8" s="11">
        <f aca="true" t="shared" si="1" ref="C8:J8">C9+C12+C16</f>
        <v>377798</v>
      </c>
      <c r="D8" s="11">
        <f t="shared" si="1"/>
        <v>365812</v>
      </c>
      <c r="E8" s="11">
        <f t="shared" si="1"/>
        <v>263804</v>
      </c>
      <c r="F8" s="11">
        <f t="shared" si="1"/>
        <v>347846</v>
      </c>
      <c r="G8" s="11">
        <f t="shared" si="1"/>
        <v>584875</v>
      </c>
      <c r="H8" s="11">
        <f t="shared" si="1"/>
        <v>300711</v>
      </c>
      <c r="I8" s="11">
        <f t="shared" si="1"/>
        <v>55472</v>
      </c>
      <c r="J8" s="11">
        <f t="shared" si="1"/>
        <v>147940</v>
      </c>
      <c r="K8" s="11">
        <f>SUM(B8:J8)</f>
        <v>2733666</v>
      </c>
    </row>
    <row r="9" spans="1:11" ht="17.25" customHeight="1">
      <c r="A9" s="15" t="s">
        <v>16</v>
      </c>
      <c r="B9" s="13">
        <f>+B10+B11</f>
        <v>33625</v>
      </c>
      <c r="C9" s="13">
        <f aca="true" t="shared" si="2" ref="C9:J9">+C10+C11</f>
        <v>46460</v>
      </c>
      <c r="D9" s="13">
        <f t="shared" si="2"/>
        <v>39589</v>
      </c>
      <c r="E9" s="13">
        <f t="shared" si="2"/>
        <v>31058</v>
      </c>
      <c r="F9" s="13">
        <f t="shared" si="2"/>
        <v>34856</v>
      </c>
      <c r="G9" s="13">
        <f t="shared" si="2"/>
        <v>45814</v>
      </c>
      <c r="H9" s="13">
        <f t="shared" si="2"/>
        <v>43976</v>
      </c>
      <c r="I9" s="13">
        <f t="shared" si="2"/>
        <v>7646</v>
      </c>
      <c r="J9" s="13">
        <f t="shared" si="2"/>
        <v>14785</v>
      </c>
      <c r="K9" s="11">
        <f>SUM(B9:J9)</f>
        <v>297809</v>
      </c>
    </row>
    <row r="10" spans="1:11" ht="17.25" customHeight="1">
      <c r="A10" s="29" t="s">
        <v>17</v>
      </c>
      <c r="B10" s="13">
        <v>33625</v>
      </c>
      <c r="C10" s="13">
        <v>46460</v>
      </c>
      <c r="D10" s="13">
        <v>39589</v>
      </c>
      <c r="E10" s="13">
        <v>31058</v>
      </c>
      <c r="F10" s="13">
        <v>34856</v>
      </c>
      <c r="G10" s="13">
        <v>45814</v>
      </c>
      <c r="H10" s="13">
        <v>43976</v>
      </c>
      <c r="I10" s="13">
        <v>7646</v>
      </c>
      <c r="J10" s="13">
        <v>14785</v>
      </c>
      <c r="K10" s="11">
        <f>SUM(B10:J10)</f>
        <v>297809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234386</v>
      </c>
      <c r="C12" s="17">
        <f t="shared" si="3"/>
        <v>302821</v>
      </c>
      <c r="D12" s="17">
        <f t="shared" si="3"/>
        <v>298849</v>
      </c>
      <c r="E12" s="17">
        <f t="shared" si="3"/>
        <v>213753</v>
      </c>
      <c r="F12" s="17">
        <f t="shared" si="3"/>
        <v>282805</v>
      </c>
      <c r="G12" s="17">
        <f t="shared" si="3"/>
        <v>486065</v>
      </c>
      <c r="H12" s="17">
        <f t="shared" si="3"/>
        <v>235774</v>
      </c>
      <c r="I12" s="17">
        <f t="shared" si="3"/>
        <v>43411</v>
      </c>
      <c r="J12" s="17">
        <f t="shared" si="3"/>
        <v>122103</v>
      </c>
      <c r="K12" s="11">
        <f aca="true" t="shared" si="4" ref="K12:K27">SUM(B12:J12)</f>
        <v>2219967</v>
      </c>
    </row>
    <row r="13" spans="1:13" ht="17.25" customHeight="1">
      <c r="A13" s="14" t="s">
        <v>19</v>
      </c>
      <c r="B13" s="13">
        <v>113124</v>
      </c>
      <c r="C13" s="13">
        <v>156357</v>
      </c>
      <c r="D13" s="13">
        <v>159556</v>
      </c>
      <c r="E13" s="13">
        <v>109758</v>
      </c>
      <c r="F13" s="13">
        <v>144595</v>
      </c>
      <c r="G13" s="13">
        <v>232997</v>
      </c>
      <c r="H13" s="13">
        <v>108503</v>
      </c>
      <c r="I13" s="13">
        <v>24770</v>
      </c>
      <c r="J13" s="13">
        <v>64910</v>
      </c>
      <c r="K13" s="11">
        <f t="shared" si="4"/>
        <v>1114570</v>
      </c>
      <c r="L13" s="52"/>
      <c r="M13" s="53"/>
    </row>
    <row r="14" spans="1:12" ht="17.25" customHeight="1">
      <c r="A14" s="14" t="s">
        <v>20</v>
      </c>
      <c r="B14" s="13">
        <v>110807</v>
      </c>
      <c r="C14" s="13">
        <v>130251</v>
      </c>
      <c r="D14" s="13">
        <v>128695</v>
      </c>
      <c r="E14" s="13">
        <v>94232</v>
      </c>
      <c r="F14" s="13">
        <v>127504</v>
      </c>
      <c r="G14" s="13">
        <v>236561</v>
      </c>
      <c r="H14" s="13">
        <v>109000</v>
      </c>
      <c r="I14" s="13">
        <v>15960</v>
      </c>
      <c r="J14" s="13">
        <v>53570</v>
      </c>
      <c r="K14" s="11">
        <f t="shared" si="4"/>
        <v>1006580</v>
      </c>
      <c r="L14" s="52"/>
    </row>
    <row r="15" spans="1:11" ht="17.25" customHeight="1">
      <c r="A15" s="14" t="s">
        <v>21</v>
      </c>
      <c r="B15" s="13">
        <v>10455</v>
      </c>
      <c r="C15" s="13">
        <v>16213</v>
      </c>
      <c r="D15" s="13">
        <v>10598</v>
      </c>
      <c r="E15" s="13">
        <v>9763</v>
      </c>
      <c r="F15" s="13">
        <v>10706</v>
      </c>
      <c r="G15" s="13">
        <v>16507</v>
      </c>
      <c r="H15" s="13">
        <v>18271</v>
      </c>
      <c r="I15" s="13">
        <v>2681</v>
      </c>
      <c r="J15" s="13">
        <v>3623</v>
      </c>
      <c r="K15" s="11">
        <f t="shared" si="4"/>
        <v>98817</v>
      </c>
    </row>
    <row r="16" spans="1:11" ht="17.25" customHeight="1">
      <c r="A16" s="15" t="s">
        <v>93</v>
      </c>
      <c r="B16" s="13">
        <f>B17+B18+B19</f>
        <v>21397</v>
      </c>
      <c r="C16" s="13">
        <f aca="true" t="shared" si="5" ref="C16:J16">C17+C18+C19</f>
        <v>28517</v>
      </c>
      <c r="D16" s="13">
        <f t="shared" si="5"/>
        <v>27374</v>
      </c>
      <c r="E16" s="13">
        <f t="shared" si="5"/>
        <v>18993</v>
      </c>
      <c r="F16" s="13">
        <f t="shared" si="5"/>
        <v>30185</v>
      </c>
      <c r="G16" s="13">
        <f t="shared" si="5"/>
        <v>52996</v>
      </c>
      <c r="H16" s="13">
        <f t="shared" si="5"/>
        <v>20961</v>
      </c>
      <c r="I16" s="13">
        <f t="shared" si="5"/>
        <v>4415</v>
      </c>
      <c r="J16" s="13">
        <f t="shared" si="5"/>
        <v>11052</v>
      </c>
      <c r="K16" s="11">
        <f t="shared" si="4"/>
        <v>215890</v>
      </c>
    </row>
    <row r="17" spans="1:11" ht="17.25" customHeight="1">
      <c r="A17" s="14" t="s">
        <v>94</v>
      </c>
      <c r="B17" s="13">
        <v>17771</v>
      </c>
      <c r="C17" s="13">
        <v>23942</v>
      </c>
      <c r="D17" s="13">
        <v>22563</v>
      </c>
      <c r="E17" s="13">
        <v>15603</v>
      </c>
      <c r="F17" s="13">
        <v>24926</v>
      </c>
      <c r="G17" s="13">
        <v>42779</v>
      </c>
      <c r="H17" s="13">
        <v>17429</v>
      </c>
      <c r="I17" s="13">
        <v>3793</v>
      </c>
      <c r="J17" s="13">
        <v>9123</v>
      </c>
      <c r="K17" s="11">
        <f t="shared" si="4"/>
        <v>177929</v>
      </c>
    </row>
    <row r="18" spans="1:11" ht="17.25" customHeight="1">
      <c r="A18" s="14" t="s">
        <v>95</v>
      </c>
      <c r="B18" s="13">
        <v>3583</v>
      </c>
      <c r="C18" s="13">
        <v>4531</v>
      </c>
      <c r="D18" s="13">
        <v>4781</v>
      </c>
      <c r="E18" s="13">
        <v>3352</v>
      </c>
      <c r="F18" s="13">
        <v>5202</v>
      </c>
      <c r="G18" s="13">
        <v>10135</v>
      </c>
      <c r="H18" s="13">
        <v>3481</v>
      </c>
      <c r="I18" s="13">
        <v>618</v>
      </c>
      <c r="J18" s="13">
        <v>1905</v>
      </c>
      <c r="K18" s="11">
        <f t="shared" si="4"/>
        <v>37588</v>
      </c>
    </row>
    <row r="19" spans="1:11" ht="17.25" customHeight="1">
      <c r="A19" s="14" t="s">
        <v>96</v>
      </c>
      <c r="B19" s="13">
        <v>43</v>
      </c>
      <c r="C19" s="13">
        <v>44</v>
      </c>
      <c r="D19" s="13">
        <v>30</v>
      </c>
      <c r="E19" s="13">
        <v>38</v>
      </c>
      <c r="F19" s="13">
        <v>57</v>
      </c>
      <c r="G19" s="13">
        <v>82</v>
      </c>
      <c r="H19" s="13">
        <v>51</v>
      </c>
      <c r="I19" s="13">
        <v>4</v>
      </c>
      <c r="J19" s="13">
        <v>24</v>
      </c>
      <c r="K19" s="11">
        <f t="shared" si="4"/>
        <v>373</v>
      </c>
    </row>
    <row r="20" spans="1:11" ht="17.25" customHeight="1">
      <c r="A20" s="16" t="s">
        <v>22</v>
      </c>
      <c r="B20" s="11">
        <f>+B21+B22+B23</f>
        <v>166012</v>
      </c>
      <c r="C20" s="11">
        <f aca="true" t="shared" si="6" ref="C20:J20">+C21+C22+C23</f>
        <v>186847</v>
      </c>
      <c r="D20" s="11">
        <f t="shared" si="6"/>
        <v>216296</v>
      </c>
      <c r="E20" s="11">
        <f t="shared" si="6"/>
        <v>134898</v>
      </c>
      <c r="F20" s="11">
        <f t="shared" si="6"/>
        <v>215518</v>
      </c>
      <c r="G20" s="11">
        <f t="shared" si="6"/>
        <v>404241</v>
      </c>
      <c r="H20" s="11">
        <f t="shared" si="6"/>
        <v>145227</v>
      </c>
      <c r="I20" s="11">
        <f t="shared" si="6"/>
        <v>33413</v>
      </c>
      <c r="J20" s="11">
        <f t="shared" si="6"/>
        <v>82808</v>
      </c>
      <c r="K20" s="11">
        <f t="shared" si="4"/>
        <v>1585260</v>
      </c>
    </row>
    <row r="21" spans="1:12" ht="17.25" customHeight="1">
      <c r="A21" s="12" t="s">
        <v>23</v>
      </c>
      <c r="B21" s="13">
        <v>89234</v>
      </c>
      <c r="C21" s="13">
        <v>110795</v>
      </c>
      <c r="D21" s="13">
        <v>129793</v>
      </c>
      <c r="E21" s="13">
        <v>78810</v>
      </c>
      <c r="F21" s="13">
        <v>123636</v>
      </c>
      <c r="G21" s="13">
        <v>214066</v>
      </c>
      <c r="H21" s="13">
        <v>81165</v>
      </c>
      <c r="I21" s="13">
        <v>20877</v>
      </c>
      <c r="J21" s="13">
        <v>48222</v>
      </c>
      <c r="K21" s="11">
        <f t="shared" si="4"/>
        <v>896598</v>
      </c>
      <c r="L21" s="52"/>
    </row>
    <row r="22" spans="1:12" ht="17.25" customHeight="1">
      <c r="A22" s="12" t="s">
        <v>24</v>
      </c>
      <c r="B22" s="13">
        <v>72102</v>
      </c>
      <c r="C22" s="13">
        <v>70536</v>
      </c>
      <c r="D22" s="13">
        <v>82044</v>
      </c>
      <c r="E22" s="13">
        <v>52790</v>
      </c>
      <c r="F22" s="13">
        <v>87496</v>
      </c>
      <c r="G22" s="13">
        <v>182148</v>
      </c>
      <c r="H22" s="13">
        <v>58089</v>
      </c>
      <c r="I22" s="13">
        <v>11553</v>
      </c>
      <c r="J22" s="13">
        <v>33022</v>
      </c>
      <c r="K22" s="11">
        <f t="shared" si="4"/>
        <v>649780</v>
      </c>
      <c r="L22" s="52"/>
    </row>
    <row r="23" spans="1:11" ht="17.25" customHeight="1">
      <c r="A23" s="12" t="s">
        <v>25</v>
      </c>
      <c r="B23" s="13">
        <v>4676</v>
      </c>
      <c r="C23" s="13">
        <v>5516</v>
      </c>
      <c r="D23" s="13">
        <v>4459</v>
      </c>
      <c r="E23" s="13">
        <v>3298</v>
      </c>
      <c r="F23" s="13">
        <v>4386</v>
      </c>
      <c r="G23" s="13">
        <v>8027</v>
      </c>
      <c r="H23" s="13">
        <v>5973</v>
      </c>
      <c r="I23" s="13">
        <v>983</v>
      </c>
      <c r="J23" s="13">
        <v>1564</v>
      </c>
      <c r="K23" s="11">
        <f t="shared" si="4"/>
        <v>38882</v>
      </c>
    </row>
    <row r="24" spans="1:11" ht="17.25" customHeight="1">
      <c r="A24" s="16" t="s">
        <v>26</v>
      </c>
      <c r="B24" s="13">
        <f>+B25+B26</f>
        <v>167936</v>
      </c>
      <c r="C24" s="13">
        <f aca="true" t="shared" si="7" ref="C24:J24">+C25+C26</f>
        <v>227335</v>
      </c>
      <c r="D24" s="13">
        <f t="shared" si="7"/>
        <v>238281</v>
      </c>
      <c r="E24" s="13">
        <f t="shared" si="7"/>
        <v>153455</v>
      </c>
      <c r="F24" s="13">
        <f t="shared" si="7"/>
        <v>194021</v>
      </c>
      <c r="G24" s="13">
        <f t="shared" si="7"/>
        <v>272174</v>
      </c>
      <c r="H24" s="13">
        <f t="shared" si="7"/>
        <v>136383</v>
      </c>
      <c r="I24" s="13">
        <f t="shared" si="7"/>
        <v>38773</v>
      </c>
      <c r="J24" s="13">
        <f t="shared" si="7"/>
        <v>107534</v>
      </c>
      <c r="K24" s="11">
        <f t="shared" si="4"/>
        <v>1535892</v>
      </c>
    </row>
    <row r="25" spans="1:12" ht="17.25" customHeight="1">
      <c r="A25" s="12" t="s">
        <v>114</v>
      </c>
      <c r="B25" s="13">
        <v>67303</v>
      </c>
      <c r="C25" s="13">
        <v>100357</v>
      </c>
      <c r="D25" s="13">
        <v>112233</v>
      </c>
      <c r="E25" s="13">
        <v>72540</v>
      </c>
      <c r="F25" s="13">
        <v>85798</v>
      </c>
      <c r="G25" s="13">
        <v>112973</v>
      </c>
      <c r="H25" s="13">
        <v>58282</v>
      </c>
      <c r="I25" s="13">
        <v>20438</v>
      </c>
      <c r="J25" s="13">
        <v>47647</v>
      </c>
      <c r="K25" s="11">
        <f t="shared" si="4"/>
        <v>677571</v>
      </c>
      <c r="L25" s="52"/>
    </row>
    <row r="26" spans="1:12" ht="17.25" customHeight="1">
      <c r="A26" s="12" t="s">
        <v>115</v>
      </c>
      <c r="B26" s="13">
        <v>100633</v>
      </c>
      <c r="C26" s="13">
        <v>126978</v>
      </c>
      <c r="D26" s="13">
        <v>126048</v>
      </c>
      <c r="E26" s="13">
        <v>80915</v>
      </c>
      <c r="F26" s="13">
        <v>108223</v>
      </c>
      <c r="G26" s="13">
        <v>159201</v>
      </c>
      <c r="H26" s="13">
        <v>78101</v>
      </c>
      <c r="I26" s="13">
        <v>18335</v>
      </c>
      <c r="J26" s="13">
        <v>59887</v>
      </c>
      <c r="K26" s="11">
        <f t="shared" si="4"/>
        <v>858321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9194</v>
      </c>
      <c r="I27" s="11">
        <v>0</v>
      </c>
      <c r="J27" s="11">
        <v>0</v>
      </c>
      <c r="K27" s="11">
        <f t="shared" si="4"/>
        <v>9194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5168.92</v>
      </c>
      <c r="I35" s="19">
        <v>0</v>
      </c>
      <c r="J35" s="19">
        <v>0</v>
      </c>
      <c r="K35" s="23">
        <f>SUM(B35:J35)</f>
        <v>5168.92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1751736.6099999999</v>
      </c>
      <c r="C47" s="22">
        <f aca="true" t="shared" si="12" ref="C47:H47">+C48+C57</f>
        <v>2487229.7899999996</v>
      </c>
      <c r="D47" s="22">
        <f t="shared" si="12"/>
        <v>2898684.7699999996</v>
      </c>
      <c r="E47" s="22">
        <f t="shared" si="12"/>
        <v>1666599.9</v>
      </c>
      <c r="F47" s="22">
        <f t="shared" si="12"/>
        <v>2256090.17</v>
      </c>
      <c r="G47" s="22">
        <f t="shared" si="12"/>
        <v>3166928.15</v>
      </c>
      <c r="H47" s="22">
        <f t="shared" si="12"/>
        <v>1711979.2799999998</v>
      </c>
      <c r="I47" s="22">
        <f>+I48+I57</f>
        <v>645904.58</v>
      </c>
      <c r="J47" s="22">
        <f>+J48+J57</f>
        <v>1030245.9299999999</v>
      </c>
      <c r="K47" s="22">
        <f>SUM(B47:J47)</f>
        <v>17615399.18</v>
      </c>
    </row>
    <row r="48" spans="1:11" ht="17.25" customHeight="1">
      <c r="A48" s="16" t="s">
        <v>107</v>
      </c>
      <c r="B48" s="23">
        <f>SUM(B49:B56)</f>
        <v>1733031.88</v>
      </c>
      <c r="C48" s="23">
        <f aca="true" t="shared" si="13" ref="C48:J48">SUM(C49:C56)</f>
        <v>2463758.2399999998</v>
      </c>
      <c r="D48" s="23">
        <f t="shared" si="13"/>
        <v>2873317.1499999994</v>
      </c>
      <c r="E48" s="23">
        <f t="shared" si="13"/>
        <v>1644301.15</v>
      </c>
      <c r="F48" s="23">
        <f t="shared" si="13"/>
        <v>2232675.07</v>
      </c>
      <c r="G48" s="23">
        <f t="shared" si="13"/>
        <v>3137447.35</v>
      </c>
      <c r="H48" s="23">
        <f t="shared" si="13"/>
        <v>1692039.89</v>
      </c>
      <c r="I48" s="23">
        <f t="shared" si="13"/>
        <v>645904.58</v>
      </c>
      <c r="J48" s="23">
        <f t="shared" si="13"/>
        <v>1016284.99</v>
      </c>
      <c r="K48" s="23">
        <f aca="true" t="shared" si="14" ref="K48:K57">SUM(B48:J48)</f>
        <v>17438760.299999997</v>
      </c>
    </row>
    <row r="49" spans="1:11" ht="17.25" customHeight="1">
      <c r="A49" s="34" t="s">
        <v>43</v>
      </c>
      <c r="B49" s="23">
        <f aca="true" t="shared" si="15" ref="B49:H49">ROUND(B30*B7,2)</f>
        <v>1731932.31</v>
      </c>
      <c r="C49" s="23">
        <f t="shared" si="15"/>
        <v>2456405.17</v>
      </c>
      <c r="D49" s="23">
        <f t="shared" si="15"/>
        <v>2871033.34</v>
      </c>
      <c r="E49" s="23">
        <f t="shared" si="15"/>
        <v>1643384.88</v>
      </c>
      <c r="F49" s="23">
        <f t="shared" si="15"/>
        <v>2230953.26</v>
      </c>
      <c r="G49" s="23">
        <f t="shared" si="15"/>
        <v>3134936.3</v>
      </c>
      <c r="H49" s="23">
        <f t="shared" si="15"/>
        <v>1685876.9</v>
      </c>
      <c r="I49" s="23">
        <f>ROUND(I30*I7,2)</f>
        <v>644838.86</v>
      </c>
      <c r="J49" s="23">
        <f>ROUND(J30*J7,2)</f>
        <v>1014067.95</v>
      </c>
      <c r="K49" s="23">
        <f t="shared" si="14"/>
        <v>17413428.97</v>
      </c>
    </row>
    <row r="50" spans="1:11" ht="17.25" customHeight="1">
      <c r="A50" s="34" t="s">
        <v>44</v>
      </c>
      <c r="B50" s="19">
        <v>0</v>
      </c>
      <c r="C50" s="23">
        <f>ROUND(C31*C7,2)</f>
        <v>5460.05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5460.05</v>
      </c>
    </row>
    <row r="51" spans="1:11" ht="17.25" customHeight="1">
      <c r="A51" s="66" t="s">
        <v>103</v>
      </c>
      <c r="B51" s="67">
        <f aca="true" t="shared" si="16" ref="B51:H51">ROUND(B32*B7,2)</f>
        <v>-2992.11</v>
      </c>
      <c r="C51" s="67">
        <f t="shared" si="16"/>
        <v>-3880.7</v>
      </c>
      <c r="D51" s="67">
        <f t="shared" si="16"/>
        <v>-4101.95</v>
      </c>
      <c r="E51" s="67">
        <f t="shared" si="16"/>
        <v>-2529.13</v>
      </c>
      <c r="F51" s="67">
        <f t="shared" si="16"/>
        <v>-3559.71</v>
      </c>
      <c r="G51" s="67">
        <f t="shared" si="16"/>
        <v>-4919.03</v>
      </c>
      <c r="H51" s="67">
        <f t="shared" si="16"/>
        <v>-2720.97</v>
      </c>
      <c r="I51" s="19">
        <v>0</v>
      </c>
      <c r="J51" s="19">
        <v>0</v>
      </c>
      <c r="K51" s="67">
        <f>SUM(B51:J51)</f>
        <v>-24703.6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5168.92</v>
      </c>
      <c r="I53" s="31">
        <f>+I35</f>
        <v>0</v>
      </c>
      <c r="J53" s="31">
        <f>+J35</f>
        <v>0</v>
      </c>
      <c r="K53" s="23">
        <f t="shared" si="14"/>
        <v>5168.92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-179771.25</v>
      </c>
      <c r="C61" s="35">
        <f t="shared" si="17"/>
        <v>-199883.40999999997</v>
      </c>
      <c r="D61" s="35">
        <f t="shared" si="17"/>
        <v>-187382.3</v>
      </c>
      <c r="E61" s="35">
        <f t="shared" si="17"/>
        <v>-221654.02</v>
      </c>
      <c r="F61" s="35">
        <f t="shared" si="17"/>
        <v>-227224.03000000003</v>
      </c>
      <c r="G61" s="35">
        <f t="shared" si="17"/>
        <v>-266022.84</v>
      </c>
      <c r="H61" s="35">
        <f t="shared" si="17"/>
        <v>-180776.97999999998</v>
      </c>
      <c r="I61" s="35">
        <f t="shared" si="17"/>
        <v>-96635.28000000001</v>
      </c>
      <c r="J61" s="35">
        <f t="shared" si="17"/>
        <v>-66088.91</v>
      </c>
      <c r="K61" s="35">
        <f>SUM(B61:J61)</f>
        <v>-1625439.02</v>
      </c>
    </row>
    <row r="62" spans="1:11" ht="18.75" customHeight="1">
      <c r="A62" s="16" t="s">
        <v>74</v>
      </c>
      <c r="B62" s="35">
        <f aca="true" t="shared" si="18" ref="B62:J62">B63+B64+B65+B66+B67+B68</f>
        <v>-165919.89</v>
      </c>
      <c r="C62" s="35">
        <f t="shared" si="18"/>
        <v>-179699.05</v>
      </c>
      <c r="D62" s="35">
        <f t="shared" si="18"/>
        <v>-169299.87</v>
      </c>
      <c r="E62" s="35">
        <f t="shared" si="18"/>
        <v>-212471.53999999998</v>
      </c>
      <c r="F62" s="35">
        <f t="shared" si="18"/>
        <v>-208525.2</v>
      </c>
      <c r="G62" s="35">
        <f t="shared" si="18"/>
        <v>-240102.71000000002</v>
      </c>
      <c r="H62" s="35">
        <f t="shared" si="18"/>
        <v>-167108.8</v>
      </c>
      <c r="I62" s="35">
        <f t="shared" si="18"/>
        <v>-29054.8</v>
      </c>
      <c r="J62" s="35">
        <f t="shared" si="18"/>
        <v>-56183</v>
      </c>
      <c r="K62" s="35">
        <f aca="true" t="shared" si="19" ref="K62:K91">SUM(B62:J62)</f>
        <v>-1428364.86</v>
      </c>
    </row>
    <row r="63" spans="1:11" ht="18.75" customHeight="1">
      <c r="A63" s="12" t="s">
        <v>75</v>
      </c>
      <c r="B63" s="35">
        <f>-ROUND(B9*$D$3,2)</f>
        <v>-127775</v>
      </c>
      <c r="C63" s="35">
        <f aca="true" t="shared" si="20" ref="C63:J63">-ROUND(C9*$D$3,2)</f>
        <v>-176548</v>
      </c>
      <c r="D63" s="35">
        <f t="shared" si="20"/>
        <v>-150438.2</v>
      </c>
      <c r="E63" s="35">
        <f t="shared" si="20"/>
        <v>-118020.4</v>
      </c>
      <c r="F63" s="35">
        <f t="shared" si="20"/>
        <v>-132452.8</v>
      </c>
      <c r="G63" s="35">
        <f t="shared" si="20"/>
        <v>-174093.2</v>
      </c>
      <c r="H63" s="35">
        <f t="shared" si="20"/>
        <v>-167108.8</v>
      </c>
      <c r="I63" s="35">
        <f t="shared" si="20"/>
        <v>-29054.8</v>
      </c>
      <c r="J63" s="35">
        <f t="shared" si="20"/>
        <v>-56183</v>
      </c>
      <c r="K63" s="35">
        <f t="shared" si="19"/>
        <v>-1131674.2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-786.6</v>
      </c>
      <c r="C65" s="35">
        <v>-182.4</v>
      </c>
      <c r="D65" s="35">
        <v>-239.4</v>
      </c>
      <c r="E65" s="35">
        <v>-509.2</v>
      </c>
      <c r="F65" s="35">
        <v>-463.6</v>
      </c>
      <c r="G65" s="35">
        <v>-250.8</v>
      </c>
      <c r="H65" s="19">
        <v>0</v>
      </c>
      <c r="I65" s="19">
        <v>0</v>
      </c>
      <c r="J65" s="19">
        <v>0</v>
      </c>
      <c r="K65" s="35">
        <f t="shared" si="19"/>
        <v>-2432.0000000000005</v>
      </c>
    </row>
    <row r="66" spans="1:11" ht="18.75" customHeight="1">
      <c r="A66" s="12" t="s">
        <v>104</v>
      </c>
      <c r="B66" s="35">
        <v>-3522.6</v>
      </c>
      <c r="C66" s="35">
        <v>-1010.8</v>
      </c>
      <c r="D66" s="35">
        <v>-611.8</v>
      </c>
      <c r="E66" s="35">
        <v>-2048.2</v>
      </c>
      <c r="F66" s="35">
        <v>-1250.2</v>
      </c>
      <c r="G66" s="35">
        <v>-957.6</v>
      </c>
      <c r="H66" s="19">
        <v>0</v>
      </c>
      <c r="I66" s="19">
        <v>0</v>
      </c>
      <c r="J66" s="19">
        <v>0</v>
      </c>
      <c r="K66" s="35">
        <f t="shared" si="19"/>
        <v>-9401.2</v>
      </c>
    </row>
    <row r="67" spans="1:11" ht="18.75" customHeight="1">
      <c r="A67" s="12" t="s">
        <v>52</v>
      </c>
      <c r="B67" s="35">
        <v>-33835.69</v>
      </c>
      <c r="C67" s="35">
        <v>-1957.85</v>
      </c>
      <c r="D67" s="35">
        <v>-18010.47</v>
      </c>
      <c r="E67" s="35">
        <v>-91893.74</v>
      </c>
      <c r="F67" s="35">
        <v>-74358.6</v>
      </c>
      <c r="G67" s="35">
        <v>-64801.11</v>
      </c>
      <c r="H67" s="19">
        <v>0</v>
      </c>
      <c r="I67" s="19">
        <v>0</v>
      </c>
      <c r="J67" s="19">
        <v>0</v>
      </c>
      <c r="K67" s="35">
        <f t="shared" si="19"/>
        <v>-284857.46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-18082.43</v>
      </c>
      <c r="E69" s="67">
        <f t="shared" si="21"/>
        <v>-13330</v>
      </c>
      <c r="F69" s="67">
        <f t="shared" si="21"/>
        <v>-18698.83</v>
      </c>
      <c r="G69" s="67">
        <f t="shared" si="21"/>
        <v>-25920.13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-201221.68000000002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2000</v>
      </c>
      <c r="E84" s="19">
        <v>0</v>
      </c>
      <c r="F84" s="19">
        <v>0</v>
      </c>
      <c r="G84" s="67">
        <v>2000</v>
      </c>
      <c r="H84" s="19">
        <v>0</v>
      </c>
      <c r="I84" s="19">
        <v>-500</v>
      </c>
      <c r="J84" s="19">
        <v>0</v>
      </c>
      <c r="K84" s="67">
        <f t="shared" si="19"/>
        <v>3500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134</v>
      </c>
      <c r="B102" s="19">
        <v>0</v>
      </c>
      <c r="C102" s="19">
        <v>0</v>
      </c>
      <c r="D102" s="19">
        <v>0</v>
      </c>
      <c r="E102" s="67">
        <v>4147.52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67">
        <f>SUM(B102:J102)</f>
        <v>4147.52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1571965.3599999996</v>
      </c>
      <c r="C104" s="24">
        <f t="shared" si="22"/>
        <v>2287346.38</v>
      </c>
      <c r="D104" s="24">
        <f t="shared" si="22"/>
        <v>2711302.4699999993</v>
      </c>
      <c r="E104" s="24">
        <f t="shared" si="22"/>
        <v>1444945.88</v>
      </c>
      <c r="F104" s="24">
        <f t="shared" si="22"/>
        <v>2028866.14</v>
      </c>
      <c r="G104" s="24">
        <f t="shared" si="22"/>
        <v>2900905.31</v>
      </c>
      <c r="H104" s="24">
        <f t="shared" si="22"/>
        <v>1531202.2999999998</v>
      </c>
      <c r="I104" s="24">
        <f>+I105+I106</f>
        <v>549269.2999999999</v>
      </c>
      <c r="J104" s="24">
        <f>+J105+J106</f>
        <v>964157.0199999999</v>
      </c>
      <c r="K104" s="48">
        <f>SUM(B104:J104)</f>
        <v>15989960.16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1553260.6299999997</v>
      </c>
      <c r="C105" s="24">
        <f t="shared" si="23"/>
        <v>2263874.83</v>
      </c>
      <c r="D105" s="24">
        <f t="shared" si="23"/>
        <v>2685934.849999999</v>
      </c>
      <c r="E105" s="24">
        <f t="shared" si="23"/>
        <v>1418499.6099999999</v>
      </c>
      <c r="F105" s="24">
        <f t="shared" si="23"/>
        <v>2005451.0399999998</v>
      </c>
      <c r="G105" s="24">
        <f t="shared" si="23"/>
        <v>2871424.5100000002</v>
      </c>
      <c r="H105" s="24">
        <f t="shared" si="23"/>
        <v>1511262.91</v>
      </c>
      <c r="I105" s="24">
        <f t="shared" si="23"/>
        <v>549269.2999999999</v>
      </c>
      <c r="J105" s="24">
        <f t="shared" si="23"/>
        <v>950196.08</v>
      </c>
      <c r="K105" s="48">
        <f>SUM(B105:J105)</f>
        <v>15809173.759999998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26446.27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180786.39999999997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15989960.139999999</v>
      </c>
      <c r="L112" s="54"/>
    </row>
    <row r="113" spans="1:11" ht="18.75" customHeight="1">
      <c r="A113" s="26" t="s">
        <v>70</v>
      </c>
      <c r="B113" s="27">
        <v>202570.14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202570.14</v>
      </c>
    </row>
    <row r="114" spans="1:11" ht="18.75" customHeight="1">
      <c r="A114" s="26" t="s">
        <v>71</v>
      </c>
      <c r="B114" s="27">
        <v>1369395.22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1369395.22</v>
      </c>
    </row>
    <row r="115" spans="1:11" ht="18.75" customHeight="1">
      <c r="A115" s="26" t="s">
        <v>72</v>
      </c>
      <c r="B115" s="40">
        <v>0</v>
      </c>
      <c r="C115" s="27">
        <f>+C104</f>
        <v>2287346.38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2287346.38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2711302.4699999993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2711302.4699999993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1300451.29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1300451.29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144494.59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144494.59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395144.2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395144.2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733926.83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733926.83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99219.05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99219.05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800576.06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800576.06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845110</v>
      </c>
      <c r="H123" s="40">
        <v>0</v>
      </c>
      <c r="I123" s="40">
        <v>0</v>
      </c>
      <c r="J123" s="40">
        <v>0</v>
      </c>
      <c r="K123" s="41">
        <f t="shared" si="25"/>
        <v>845110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66683.68</v>
      </c>
      <c r="H124" s="40">
        <v>0</v>
      </c>
      <c r="I124" s="40">
        <v>0</v>
      </c>
      <c r="J124" s="40">
        <v>0</v>
      </c>
      <c r="K124" s="41">
        <f t="shared" si="25"/>
        <v>66683.68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427367.67</v>
      </c>
      <c r="H125" s="40">
        <v>0</v>
      </c>
      <c r="I125" s="40">
        <v>0</v>
      </c>
      <c r="J125" s="40">
        <v>0</v>
      </c>
      <c r="K125" s="41">
        <f t="shared" si="25"/>
        <v>427367.67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424657.45</v>
      </c>
      <c r="H126" s="40">
        <v>0</v>
      </c>
      <c r="I126" s="40">
        <v>0</v>
      </c>
      <c r="J126" s="40">
        <v>0</v>
      </c>
      <c r="K126" s="41">
        <f t="shared" si="25"/>
        <v>424657.45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1137086.49</v>
      </c>
      <c r="H127" s="40">
        <v>0</v>
      </c>
      <c r="I127" s="40">
        <v>0</v>
      </c>
      <c r="J127" s="40">
        <v>0</v>
      </c>
      <c r="K127" s="41">
        <f t="shared" si="25"/>
        <v>1137086.49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545375.62</v>
      </c>
      <c r="I128" s="40">
        <v>0</v>
      </c>
      <c r="J128" s="40">
        <v>0</v>
      </c>
      <c r="K128" s="41">
        <f t="shared" si="25"/>
        <v>545375.62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985826.68</v>
      </c>
      <c r="I129" s="40">
        <v>0</v>
      </c>
      <c r="J129" s="40">
        <v>0</v>
      </c>
      <c r="K129" s="41">
        <f t="shared" si="25"/>
        <v>985826.68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549269.3</v>
      </c>
      <c r="J130" s="40">
        <v>0</v>
      </c>
      <c r="K130" s="41">
        <f t="shared" si="25"/>
        <v>549269.3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964157.02</v>
      </c>
      <c r="K131" s="44">
        <f t="shared" si="25"/>
        <v>964157.02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2017-06-01T12:20:02Z</dcterms:modified>
  <cp:category/>
  <cp:version/>
  <cp:contentType/>
  <cp:contentStatus/>
</cp:coreProperties>
</file>