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<sst xmlns="http://schemas.openxmlformats.org/spreadsheetml/2006/main" count="136" uniqueCount="136">
  <si>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</si>
  <si>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</si>
  <si>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</si>
  <si>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</si>
  <si>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</si>
  <si>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</si>
  <si>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</si>
  <si>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</si>
  <si>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</si>
  <si>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</si>
  <si>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</si>
  <si>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</si>
  <si>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</si>
  <si>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</si>
  <si>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</si>
  <si>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</si>
  <si>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</si>
  <si>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</si>
  <si>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</si>
  <si>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</si>
  <si>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</si>
  <si>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</si>
  <si>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</si>
  <si>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</si>
  <si>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</si>
  <si>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</si>
  <si>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</si>
  <si>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</si>
  <si>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</si>
  <si>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</si>
  <si>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</si>
  <si>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</si>
  <si>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</si>
  <si>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</si>
  <si>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</si>
  <si>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</si>
  <si>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</si>
  <si>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</si>
  <si>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</si>
  <si>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</si>
  <si>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</si>
  <si>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</si>
  <si>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</si>
  <si>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</si>
  <si>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</si>
  <si>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</si>
  <si>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</si>
  <si>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</si>
  <si>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</si>
  <si>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</si>
  <si>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</si>
  <si>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</si>
  <si>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</si>
  <si>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</si>
  <si>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</si>
  <si>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</si>
  <si>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</si>
  <si>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</si>
  <si>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</si>
  <si>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</si>
  <si>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</si>
  <si>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</si>
  <si>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</si>
  <si>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</si>
  <si>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</si>
  <si>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</si>
  <si>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</si>
  <si>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</si>
  <si>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</si>
  <si>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</si>
  <si>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</si>
  <si>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</si>
  <si>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</si>
  <si>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</si>
  <si>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</si>
  <si>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</si>
  <si>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</si>
  <si>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</si>
  <si>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</si>
  <si>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</si>
  <si>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</si>
  <si>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</si>
  <si>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</si>
  <si>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</si>
  <si>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</si>
  <si>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</si>
  <si>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</si>
  <si>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</si>
  <si>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</si>
  <si>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</si>
  <si>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</si>
  <si>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</si>
  <si>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</si>
  <si>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</si>
  <si>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</si>
  <si>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</si>
  <si>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</si>
  <si>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</si>
  <si>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</si>
  <si>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</si>
  <si>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</si>
  <si>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</si>
  <si>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</si>
  <si>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</si>
  <si>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</si>
  <si>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</si>
  <si>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</si>
  <si>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</si>
  <si>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</si>
  <si>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</si>
  <si>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</si>
  <si>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</si>
  <si>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</si>
  <si>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</si>
  <si>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</si>
  <si>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</si>
  <si>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</si>
  <si>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</si>
  <si>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</si>
  <si>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</si>
  <si>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</si>
  <si>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</si>
  <si>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</si>
  <si>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</si>
  <si>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</si>
  <si>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</si>
  <si>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</si>
  <si>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</si>
  <si>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</si>
  <si>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</si>
  <si>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</si>
  <si>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</si>
  <si>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</si>
  <si>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24/05/17 - VENCIMENTO 31/05/17</t>
  </si>
  <si>
    <t>6.3. Revisão de Remuneração pelo Transporte Coletivo ¹</t>
  </si>
  <si>
    <t xml:space="preserve">   ¹ Rede da madrugada de abril/17.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</si>
</sst>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625202</v>
      </c>
      <c r="C7" s="9">
        <f t="shared" si="0"/>
        <v>795333</v>
      </c>
      <c r="D7" s="9">
        <f t="shared" si="0"/>
        <v>810171</v>
      </c>
      <c r="E7" s="9">
        <f t="shared" si="0"/>
        <v>553528</v>
      </c>
      <c r="F7" s="9">
        <f t="shared" si="0"/>
        <v>755085</v>
      </c>
      <c r="G7" s="9">
        <f t="shared" si="0"/>
        <v>1253480</v>
      </c>
      <c r="H7" s="9">
        <f t="shared" si="0"/>
        <v>586641</v>
      </c>
      <c r="I7" s="9">
        <f t="shared" si="0"/>
        <v>128883</v>
      </c>
      <c r="J7" s="9">
        <f t="shared" si="0"/>
        <v>339679</v>
      </c>
      <c r="K7" s="9">
        <f t="shared" si="0"/>
        <v>5848002</v>
      </c>
      <c r="L7" s="52"/>
    </row>
    <row r="8" spans="1:11" ht="17.25" customHeight="1">
      <c r="A8" s="10" t="s">
        <v>97</v>
      </c>
      <c r="B8" s="11">
        <f>B9+B12+B16</f>
        <v>289853</v>
      </c>
      <c r="C8" s="11">
        <f aca="true" t="shared" si="1" ref="C8:J8">C9+C12+C16</f>
        <v>378666</v>
      </c>
      <c r="D8" s="11">
        <f t="shared" si="1"/>
        <v>359944</v>
      </c>
      <c r="E8" s="11">
        <f t="shared" si="1"/>
        <v>264636</v>
      </c>
      <c r="F8" s="11">
        <f t="shared" si="1"/>
        <v>347545</v>
      </c>
      <c r="G8" s="11">
        <f t="shared" si="1"/>
        <v>582443</v>
      </c>
      <c r="H8" s="11">
        <f t="shared" si="1"/>
        <v>299640</v>
      </c>
      <c r="I8" s="11">
        <f t="shared" si="1"/>
        <v>55832</v>
      </c>
      <c r="J8" s="11">
        <f t="shared" si="1"/>
        <v>148452</v>
      </c>
      <c r="K8" s="11">
        <f>SUM(B8:J8)</f>
        <v>2727011</v>
      </c>
    </row>
    <row r="9" spans="1:11" ht="17.25" customHeight="1">
      <c r="A9" s="15" t="s">
        <v>16</v>
      </c>
      <c r="B9" s="13">
        <f>+B10+B11</f>
        <v>32957</v>
      </c>
      <c r="C9" s="13">
        <f aca="true" t="shared" si="2" ref="C9:J9">+C10+C11</f>
        <v>45932</v>
      </c>
      <c r="D9" s="13">
        <f t="shared" si="2"/>
        <v>38667</v>
      </c>
      <c r="E9" s="13">
        <f t="shared" si="2"/>
        <v>30500</v>
      </c>
      <c r="F9" s="13">
        <f t="shared" si="2"/>
        <v>34758</v>
      </c>
      <c r="G9" s="13">
        <f t="shared" si="2"/>
        <v>45115</v>
      </c>
      <c r="H9" s="13">
        <f t="shared" si="2"/>
        <v>43315</v>
      </c>
      <c r="I9" s="13">
        <f t="shared" si="2"/>
        <v>7483</v>
      </c>
      <c r="J9" s="13">
        <f t="shared" si="2"/>
        <v>14398</v>
      </c>
      <c r="K9" s="11">
        <f>SUM(B9:J9)</f>
        <v>293125</v>
      </c>
    </row>
    <row r="10" spans="1:11" ht="17.25" customHeight="1">
      <c r="A10" s="29" t="s">
        <v>17</v>
      </c>
      <c r="B10" s="13">
        <v>32957</v>
      </c>
      <c r="C10" s="13">
        <v>45932</v>
      </c>
      <c r="D10" s="13">
        <v>38667</v>
      </c>
      <c r="E10" s="13">
        <v>30500</v>
      </c>
      <c r="F10" s="13">
        <v>34758</v>
      </c>
      <c r="G10" s="13">
        <v>45115</v>
      </c>
      <c r="H10" s="13">
        <v>43315</v>
      </c>
      <c r="I10" s="13">
        <v>7483</v>
      </c>
      <c r="J10" s="13">
        <v>14398</v>
      </c>
      <c r="K10" s="11">
        <f>SUM(B10:J10)</f>
        <v>293125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234875</v>
      </c>
      <c r="C12" s="17">
        <f t="shared" si="3"/>
        <v>303817</v>
      </c>
      <c r="D12" s="17">
        <f t="shared" si="3"/>
        <v>294010</v>
      </c>
      <c r="E12" s="17">
        <f t="shared" si="3"/>
        <v>214391</v>
      </c>
      <c r="F12" s="17">
        <f t="shared" si="3"/>
        <v>282159</v>
      </c>
      <c r="G12" s="17">
        <f t="shared" si="3"/>
        <v>484041</v>
      </c>
      <c r="H12" s="17">
        <f t="shared" si="3"/>
        <v>234953</v>
      </c>
      <c r="I12" s="17">
        <f t="shared" si="3"/>
        <v>43695</v>
      </c>
      <c r="J12" s="17">
        <f t="shared" si="3"/>
        <v>122550</v>
      </c>
      <c r="K12" s="11">
        <f aca="true" t="shared" si="4" ref="K12:K27">SUM(B12:J12)</f>
        <v>2214491</v>
      </c>
    </row>
    <row r="13" spans="1:13" ht="17.25" customHeight="1">
      <c r="A13" s="14" t="s">
        <v>19</v>
      </c>
      <c r="B13" s="13">
        <v>112303</v>
      </c>
      <c r="C13" s="13">
        <v>155572</v>
      </c>
      <c r="D13" s="13">
        <v>156739</v>
      </c>
      <c r="E13" s="13">
        <v>109836</v>
      </c>
      <c r="F13" s="13">
        <v>142385</v>
      </c>
      <c r="G13" s="13">
        <v>230237</v>
      </c>
      <c r="H13" s="13">
        <v>107650</v>
      </c>
      <c r="I13" s="13">
        <v>24554</v>
      </c>
      <c r="J13" s="13">
        <v>64633</v>
      </c>
      <c r="K13" s="11">
        <f t="shared" si="4"/>
        <v>1103909</v>
      </c>
      <c r="L13" s="52"/>
      <c r="M13" s="53"/>
    </row>
    <row r="14" spans="1:12" ht="17.25" customHeight="1">
      <c r="A14" s="14" t="s">
        <v>20</v>
      </c>
      <c r="B14" s="13">
        <v>111900</v>
      </c>
      <c r="C14" s="13">
        <v>131849</v>
      </c>
      <c r="D14" s="13">
        <v>126699</v>
      </c>
      <c r="E14" s="13">
        <v>94664</v>
      </c>
      <c r="F14" s="13">
        <v>128687</v>
      </c>
      <c r="G14" s="13">
        <v>236932</v>
      </c>
      <c r="H14" s="13">
        <v>109008</v>
      </c>
      <c r="I14" s="13">
        <v>16447</v>
      </c>
      <c r="J14" s="13">
        <v>54165</v>
      </c>
      <c r="K14" s="11">
        <f t="shared" si="4"/>
        <v>1010351</v>
      </c>
      <c r="L14" s="52"/>
    </row>
    <row r="15" spans="1:11" ht="17.25" customHeight="1">
      <c r="A15" s="14" t="s">
        <v>21</v>
      </c>
      <c r="B15" s="13">
        <v>10672</v>
      </c>
      <c r="C15" s="13">
        <v>16396</v>
      </c>
      <c r="D15" s="13">
        <v>10572</v>
      </c>
      <c r="E15" s="13">
        <v>9891</v>
      </c>
      <c r="F15" s="13">
        <v>11087</v>
      </c>
      <c r="G15" s="13">
        <v>16872</v>
      </c>
      <c r="H15" s="13">
        <v>18295</v>
      </c>
      <c r="I15" s="13">
        <v>2694</v>
      </c>
      <c r="J15" s="13">
        <v>3752</v>
      </c>
      <c r="K15" s="11">
        <f t="shared" si="4"/>
        <v>100231</v>
      </c>
    </row>
    <row r="16" spans="1:11" ht="17.25" customHeight="1">
      <c r="A16" s="15" t="s">
        <v>93</v>
      </c>
      <c r="B16" s="13">
        <f>B17+B18+B19</f>
        <v>22021</v>
      </c>
      <c r="C16" s="13">
        <f aca="true" t="shared" si="5" ref="C16:J16">C17+C18+C19</f>
        <v>28917</v>
      </c>
      <c r="D16" s="13">
        <f t="shared" si="5"/>
        <v>27267</v>
      </c>
      <c r="E16" s="13">
        <f t="shared" si="5"/>
        <v>19745</v>
      </c>
      <c r="F16" s="13">
        <f t="shared" si="5"/>
        <v>30628</v>
      </c>
      <c r="G16" s="13">
        <f t="shared" si="5"/>
        <v>53287</v>
      </c>
      <c r="H16" s="13">
        <f t="shared" si="5"/>
        <v>21372</v>
      </c>
      <c r="I16" s="13">
        <f t="shared" si="5"/>
        <v>4654</v>
      </c>
      <c r="J16" s="13">
        <f t="shared" si="5"/>
        <v>11504</v>
      </c>
      <c r="K16" s="11">
        <f t="shared" si="4"/>
        <v>219395</v>
      </c>
    </row>
    <row r="17" spans="1:11" ht="17.25" customHeight="1">
      <c r="A17" s="14" t="s">
        <v>94</v>
      </c>
      <c r="B17" s="13">
        <v>18077</v>
      </c>
      <c r="C17" s="13">
        <v>24150</v>
      </c>
      <c r="D17" s="13">
        <v>22322</v>
      </c>
      <c r="E17" s="13">
        <v>16017</v>
      </c>
      <c r="F17" s="13">
        <v>25020</v>
      </c>
      <c r="G17" s="13">
        <v>42858</v>
      </c>
      <c r="H17" s="13">
        <v>17598</v>
      </c>
      <c r="I17" s="13">
        <v>3959</v>
      </c>
      <c r="J17" s="13">
        <v>9365</v>
      </c>
      <c r="K17" s="11">
        <f t="shared" si="4"/>
        <v>179366</v>
      </c>
    </row>
    <row r="18" spans="1:11" ht="17.25" customHeight="1">
      <c r="A18" s="14" t="s">
        <v>95</v>
      </c>
      <c r="B18" s="13">
        <v>3895</v>
      </c>
      <c r="C18" s="13">
        <v>4715</v>
      </c>
      <c r="D18" s="13">
        <v>4907</v>
      </c>
      <c r="E18" s="13">
        <v>3688</v>
      </c>
      <c r="F18" s="13">
        <v>5555</v>
      </c>
      <c r="G18" s="13">
        <v>10317</v>
      </c>
      <c r="H18" s="13">
        <v>3698</v>
      </c>
      <c r="I18" s="13">
        <v>686</v>
      </c>
      <c r="J18" s="13">
        <v>2119</v>
      </c>
      <c r="K18" s="11">
        <f t="shared" si="4"/>
        <v>39580</v>
      </c>
    </row>
    <row r="19" spans="1:11" ht="17.25" customHeight="1">
      <c r="A19" s="14" t="s">
        <v>96</v>
      </c>
      <c r="B19" s="13">
        <v>49</v>
      </c>
      <c r="C19" s="13">
        <v>52</v>
      </c>
      <c r="D19" s="13">
        <v>38</v>
      </c>
      <c r="E19" s="13">
        <v>40</v>
      </c>
      <c r="F19" s="13">
        <v>53</v>
      </c>
      <c r="G19" s="13">
        <v>112</v>
      </c>
      <c r="H19" s="13">
        <v>76</v>
      </c>
      <c r="I19" s="13">
        <v>9</v>
      </c>
      <c r="J19" s="13">
        <v>20</v>
      </c>
      <c r="K19" s="11">
        <f t="shared" si="4"/>
        <v>449</v>
      </c>
    </row>
    <row r="20" spans="1:11" ht="17.25" customHeight="1">
      <c r="A20" s="16" t="s">
        <v>22</v>
      </c>
      <c r="B20" s="11">
        <f>+B21+B22+B23</f>
        <v>166141</v>
      </c>
      <c r="C20" s="11">
        <f aca="true" t="shared" si="6" ref="C20:J20">+C21+C22+C23</f>
        <v>187345</v>
      </c>
      <c r="D20" s="11">
        <f t="shared" si="6"/>
        <v>213437</v>
      </c>
      <c r="E20" s="11">
        <f t="shared" si="6"/>
        <v>135140</v>
      </c>
      <c r="F20" s="11">
        <f t="shared" si="6"/>
        <v>213781</v>
      </c>
      <c r="G20" s="11">
        <f t="shared" si="6"/>
        <v>401068</v>
      </c>
      <c r="H20" s="11">
        <f t="shared" si="6"/>
        <v>143226</v>
      </c>
      <c r="I20" s="11">
        <f t="shared" si="6"/>
        <v>33578</v>
      </c>
      <c r="J20" s="11">
        <f t="shared" si="6"/>
        <v>82672</v>
      </c>
      <c r="K20" s="11">
        <f t="shared" si="4"/>
        <v>1576388</v>
      </c>
    </row>
    <row r="21" spans="1:12" ht="17.25" customHeight="1">
      <c r="A21" s="12" t="s">
        <v>23</v>
      </c>
      <c r="B21" s="13">
        <v>88762</v>
      </c>
      <c r="C21" s="13">
        <v>110253</v>
      </c>
      <c r="D21" s="13">
        <v>127640</v>
      </c>
      <c r="E21" s="13">
        <v>78424</v>
      </c>
      <c r="F21" s="13">
        <v>121527</v>
      </c>
      <c r="G21" s="13">
        <v>209650</v>
      </c>
      <c r="H21" s="13">
        <v>79438</v>
      </c>
      <c r="I21" s="13">
        <v>20803</v>
      </c>
      <c r="J21" s="13">
        <v>47699</v>
      </c>
      <c r="K21" s="11">
        <f t="shared" si="4"/>
        <v>884196</v>
      </c>
      <c r="L21" s="52"/>
    </row>
    <row r="22" spans="1:12" ht="17.25" customHeight="1">
      <c r="A22" s="12" t="s">
        <v>24</v>
      </c>
      <c r="B22" s="13">
        <v>72764</v>
      </c>
      <c r="C22" s="13">
        <v>71517</v>
      </c>
      <c r="D22" s="13">
        <v>81354</v>
      </c>
      <c r="E22" s="13">
        <v>53442</v>
      </c>
      <c r="F22" s="13">
        <v>87788</v>
      </c>
      <c r="G22" s="13">
        <v>183275</v>
      </c>
      <c r="H22" s="13">
        <v>57831</v>
      </c>
      <c r="I22" s="13">
        <v>11780</v>
      </c>
      <c r="J22" s="13">
        <v>33406</v>
      </c>
      <c r="K22" s="11">
        <f t="shared" si="4"/>
        <v>653157</v>
      </c>
      <c r="L22" s="52"/>
    </row>
    <row r="23" spans="1:11" ht="17.25" customHeight="1">
      <c r="A23" s="12" t="s">
        <v>25</v>
      </c>
      <c r="B23" s="13">
        <v>4615</v>
      </c>
      <c r="C23" s="13">
        <v>5575</v>
      </c>
      <c r="D23" s="13">
        <v>4443</v>
      </c>
      <c r="E23" s="13">
        <v>3274</v>
      </c>
      <c r="F23" s="13">
        <v>4466</v>
      </c>
      <c r="G23" s="13">
        <v>8143</v>
      </c>
      <c r="H23" s="13">
        <v>5957</v>
      </c>
      <c r="I23" s="13">
        <v>995</v>
      </c>
      <c r="J23" s="13">
        <v>1567</v>
      </c>
      <c r="K23" s="11">
        <f t="shared" si="4"/>
        <v>39035</v>
      </c>
    </row>
    <row r="24" spans="1:11" ht="17.25" customHeight="1">
      <c r="A24" s="16" t="s">
        <v>26</v>
      </c>
      <c r="B24" s="13">
        <f>+B25+B26</f>
        <v>169208</v>
      </c>
      <c r="C24" s="13">
        <f aca="true" t="shared" si="7" ref="C24:J24">+C25+C26</f>
        <v>229322</v>
      </c>
      <c r="D24" s="13">
        <f t="shared" si="7"/>
        <v>236790</v>
      </c>
      <c r="E24" s="13">
        <f t="shared" si="7"/>
        <v>153752</v>
      </c>
      <c r="F24" s="13">
        <f t="shared" si="7"/>
        <v>193759</v>
      </c>
      <c r="G24" s="13">
        <f t="shared" si="7"/>
        <v>269969</v>
      </c>
      <c r="H24" s="13">
        <f t="shared" si="7"/>
        <v>135009</v>
      </c>
      <c r="I24" s="13">
        <f t="shared" si="7"/>
        <v>39473</v>
      </c>
      <c r="J24" s="13">
        <f t="shared" si="7"/>
        <v>108555</v>
      </c>
      <c r="K24" s="11">
        <f t="shared" si="4"/>
        <v>1535837</v>
      </c>
    </row>
    <row r="25" spans="1:12" ht="17.25" customHeight="1">
      <c r="A25" s="12" t="s">
        <v>115</v>
      </c>
      <c r="B25" s="13">
        <v>67877</v>
      </c>
      <c r="C25" s="13">
        <v>102452</v>
      </c>
      <c r="D25" s="13">
        <v>112417</v>
      </c>
      <c r="E25" s="13">
        <v>73084</v>
      </c>
      <c r="F25" s="13">
        <v>85904</v>
      </c>
      <c r="G25" s="13">
        <v>112787</v>
      </c>
      <c r="H25" s="13">
        <v>57595</v>
      </c>
      <c r="I25" s="13">
        <v>20796</v>
      </c>
      <c r="J25" s="13">
        <v>48558</v>
      </c>
      <c r="K25" s="11">
        <f t="shared" si="4"/>
        <v>681470</v>
      </c>
      <c r="L25" s="52"/>
    </row>
    <row r="26" spans="1:12" ht="17.25" customHeight="1">
      <c r="A26" s="12" t="s">
        <v>116</v>
      </c>
      <c r="B26" s="13">
        <v>101331</v>
      </c>
      <c r="C26" s="13">
        <v>126870</v>
      </c>
      <c r="D26" s="13">
        <v>124373</v>
      </c>
      <c r="E26" s="13">
        <v>80668</v>
      </c>
      <c r="F26" s="13">
        <v>107855</v>
      </c>
      <c r="G26" s="13">
        <v>157182</v>
      </c>
      <c r="H26" s="13">
        <v>77414</v>
      </c>
      <c r="I26" s="13">
        <v>18677</v>
      </c>
      <c r="J26" s="13">
        <v>59997</v>
      </c>
      <c r="K26" s="11">
        <f t="shared" si="4"/>
        <v>854367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8766</v>
      </c>
      <c r="I27" s="11">
        <v>0</v>
      </c>
      <c r="J27" s="11">
        <v>0</v>
      </c>
      <c r="K27" s="11">
        <f t="shared" si="4"/>
        <v>8766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6388.76</v>
      </c>
      <c r="I35" s="19">
        <v>0</v>
      </c>
      <c r="J35" s="19">
        <v>0</v>
      </c>
      <c r="K35" s="23">
        <f>SUM(B35:J35)</f>
        <v>6388.76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29177.79</v>
      </c>
      <c r="C39" s="23">
        <f aca="true" t="shared" si="9" ref="C39:J39">+C43+C40</f>
        <v>39564.200000000004</v>
      </c>
      <c r="D39" s="23">
        <f t="shared" si="9"/>
        <v>43563.03</v>
      </c>
      <c r="E39" s="23">
        <f t="shared" si="9"/>
        <v>22018.83</v>
      </c>
      <c r="F39" s="23">
        <f t="shared" si="9"/>
        <v>37262.630000000005</v>
      </c>
      <c r="G39" s="23">
        <f t="shared" si="9"/>
        <v>49776.51</v>
      </c>
      <c r="H39" s="23">
        <f t="shared" si="9"/>
        <v>28023.04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252668.79000000004</v>
      </c>
    </row>
    <row r="40" spans="1:11" ht="17.25" customHeight="1">
      <c r="A40" s="16" t="s">
        <v>37</v>
      </c>
      <c r="B40" s="23">
        <f>+B54</f>
        <v>25086.11</v>
      </c>
      <c r="C40" s="23">
        <f aca="true" t="shared" si="11" ref="C40:J40">+C54</f>
        <v>33790.48</v>
      </c>
      <c r="D40" s="23">
        <f t="shared" si="11"/>
        <v>37177.27</v>
      </c>
      <c r="E40" s="23">
        <f t="shared" si="11"/>
        <v>18573.43</v>
      </c>
      <c r="F40" s="23">
        <f t="shared" si="11"/>
        <v>31981.11</v>
      </c>
      <c r="G40" s="23">
        <f t="shared" si="11"/>
        <v>42346.43</v>
      </c>
      <c r="H40" s="23">
        <f t="shared" si="11"/>
        <v>24308</v>
      </c>
      <c r="I40" s="19">
        <v>0</v>
      </c>
      <c r="J40" s="19">
        <v>0</v>
      </c>
      <c r="K40" s="23">
        <f t="shared" si="10"/>
        <v>213262.83000000002</v>
      </c>
    </row>
    <row r="41" spans="1:11" ht="17.25" customHeight="1">
      <c r="A41" s="12" t="s">
        <v>38</v>
      </c>
      <c r="B41" s="75">
        <v>906</v>
      </c>
      <c r="C41" s="75">
        <v>1222</v>
      </c>
      <c r="D41" s="75">
        <v>1342</v>
      </c>
      <c r="E41" s="75">
        <v>743</v>
      </c>
      <c r="F41" s="75">
        <v>1127</v>
      </c>
      <c r="G41" s="75">
        <v>1590</v>
      </c>
      <c r="H41" s="75">
        <v>837</v>
      </c>
      <c r="I41" s="75">
        <v>0</v>
      </c>
      <c r="J41" s="75">
        <v>0</v>
      </c>
      <c r="K41" s="11">
        <f t="shared" si="10"/>
        <v>7767</v>
      </c>
    </row>
    <row r="42" spans="1:11" ht="17.25" customHeight="1">
      <c r="A42" s="12" t="s">
        <v>39</v>
      </c>
      <c r="B42" s="23">
        <f>ROUND(B40/B41,2)</f>
        <v>27.69</v>
      </c>
      <c r="C42" s="23">
        <f>ROUND(C40/C41,2)</f>
        <v>27.65</v>
      </c>
      <c r="D42" s="23">
        <f>ROUND(D40/D41,2)</f>
        <v>27.7</v>
      </c>
      <c r="E42" s="23">
        <f>ROUND(E40/E41,2)</f>
        <v>25</v>
      </c>
      <c r="F42" s="23">
        <f>ROUND(F40/F41,2)</f>
        <v>28.38</v>
      </c>
      <c r="G42" s="23">
        <f>ROUND(G40/G41,2)</f>
        <v>26.63</v>
      </c>
      <c r="H42" s="23">
        <f>ROUND(H40/H41,2)</f>
        <v>29.04</v>
      </c>
      <c r="I42" s="75">
        <v>0</v>
      </c>
      <c r="J42" s="75">
        <v>0</v>
      </c>
      <c r="K42" s="23">
        <f>ROUND(K40/K41,2)</f>
        <v>27.46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2" ref="D43:J43">ROUND(D44*D45,2)</f>
        <v>6385.76</v>
      </c>
      <c r="E43" s="63">
        <f t="shared" si="12"/>
        <v>3445.4</v>
      </c>
      <c r="F43" s="63">
        <f t="shared" si="12"/>
        <v>5281.52</v>
      </c>
      <c r="G43" s="63">
        <f t="shared" si="12"/>
        <v>7430.08</v>
      </c>
      <c r="H43" s="63">
        <f t="shared" si="12"/>
        <v>3715.04</v>
      </c>
      <c r="I43" s="63">
        <f t="shared" si="12"/>
        <v>1065.72</v>
      </c>
      <c r="J43" s="63">
        <f t="shared" si="12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1781942.79</v>
      </c>
      <c r="C47" s="22">
        <f aca="true" t="shared" si="13" ref="C47:H47">+C48+C57</f>
        <v>2531426.62</v>
      </c>
      <c r="D47" s="22">
        <f t="shared" si="13"/>
        <v>2900154.22</v>
      </c>
      <c r="E47" s="22">
        <f t="shared" si="13"/>
        <v>1689247.5599999998</v>
      </c>
      <c r="F47" s="22">
        <f t="shared" si="13"/>
        <v>2281307.21</v>
      </c>
      <c r="G47" s="22">
        <f t="shared" si="13"/>
        <v>3189893.2800000003</v>
      </c>
      <c r="H47" s="22">
        <f t="shared" si="13"/>
        <v>1723638.15</v>
      </c>
      <c r="I47" s="22">
        <f>+I48+I57</f>
        <v>652092.4199999999</v>
      </c>
      <c r="J47" s="22">
        <f>+J48+J57</f>
        <v>1034433.72</v>
      </c>
      <c r="K47" s="22">
        <f>SUM(B47:J47)</f>
        <v>17784135.970000003</v>
      </c>
    </row>
    <row r="48" spans="1:11" ht="17.25" customHeight="1">
      <c r="A48" s="16" t="s">
        <v>108</v>
      </c>
      <c r="B48" s="23">
        <f>SUM(B49:B56)</f>
        <v>1763238.06</v>
      </c>
      <c r="C48" s="23">
        <f aca="true" t="shared" si="14" ref="C48:J48">SUM(C49:C56)</f>
        <v>2507955.0700000003</v>
      </c>
      <c r="D48" s="23">
        <f t="shared" si="14"/>
        <v>2874786.6</v>
      </c>
      <c r="E48" s="23">
        <f t="shared" si="14"/>
        <v>1666948.8099999998</v>
      </c>
      <c r="F48" s="23">
        <f t="shared" si="14"/>
        <v>2257892.11</v>
      </c>
      <c r="G48" s="23">
        <f t="shared" si="14"/>
        <v>3160412.4800000004</v>
      </c>
      <c r="H48" s="23">
        <f t="shared" si="14"/>
        <v>1703698.76</v>
      </c>
      <c r="I48" s="23">
        <f t="shared" si="14"/>
        <v>652092.4199999999</v>
      </c>
      <c r="J48" s="23">
        <f t="shared" si="14"/>
        <v>1020472.78</v>
      </c>
      <c r="K48" s="23">
        <f aca="true" t="shared" si="15" ref="K48:K57">SUM(B48:J48)</f>
        <v>17607497.09</v>
      </c>
    </row>
    <row r="49" spans="1:11" ht="17.25" customHeight="1">
      <c r="A49" s="34" t="s">
        <v>43</v>
      </c>
      <c r="B49" s="23">
        <f aca="true" t="shared" si="16" ref="B49:H49">ROUND(B30*B7,2)</f>
        <v>1737061.24</v>
      </c>
      <c r="C49" s="23">
        <f t="shared" si="16"/>
        <v>2466804.83</v>
      </c>
      <c r="D49" s="23">
        <f t="shared" si="16"/>
        <v>2835274.43</v>
      </c>
      <c r="E49" s="23">
        <f t="shared" si="16"/>
        <v>1647465.39</v>
      </c>
      <c r="F49" s="23">
        <f t="shared" si="16"/>
        <v>2224178.38</v>
      </c>
      <c r="G49" s="23">
        <f t="shared" si="16"/>
        <v>3115524.54</v>
      </c>
      <c r="H49" s="23">
        <f t="shared" si="16"/>
        <v>1671985.51</v>
      </c>
      <c r="I49" s="23">
        <f>ROUND(I30*I7,2)</f>
        <v>651026.7</v>
      </c>
      <c r="J49" s="23">
        <f>ROUND(J30*J7,2)</f>
        <v>1018255.74</v>
      </c>
      <c r="K49" s="23">
        <f t="shared" si="15"/>
        <v>17367576.759999998</v>
      </c>
    </row>
    <row r="50" spans="1:11" ht="17.25" customHeight="1">
      <c r="A50" s="34" t="s">
        <v>44</v>
      </c>
      <c r="B50" s="19">
        <v>0</v>
      </c>
      <c r="C50" s="23">
        <f>ROUND(C31*C7,2)</f>
        <v>5483.17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5"/>
        <v>5483.17</v>
      </c>
    </row>
    <row r="51" spans="1:11" ht="17.25" customHeight="1">
      <c r="A51" s="66" t="s">
        <v>104</v>
      </c>
      <c r="B51" s="67">
        <f aca="true" t="shared" si="17" ref="B51:H51">ROUND(B32*B7,2)</f>
        <v>-3000.97</v>
      </c>
      <c r="C51" s="67">
        <f t="shared" si="17"/>
        <v>-3897.13</v>
      </c>
      <c r="D51" s="67">
        <f t="shared" si="17"/>
        <v>-4050.86</v>
      </c>
      <c r="E51" s="67">
        <f t="shared" si="17"/>
        <v>-2535.41</v>
      </c>
      <c r="F51" s="67">
        <f t="shared" si="17"/>
        <v>-3548.9</v>
      </c>
      <c r="G51" s="67">
        <f t="shared" si="17"/>
        <v>-4888.57</v>
      </c>
      <c r="H51" s="67">
        <f t="shared" si="17"/>
        <v>-2698.55</v>
      </c>
      <c r="I51" s="19">
        <v>0</v>
      </c>
      <c r="J51" s="19">
        <v>0</v>
      </c>
      <c r="K51" s="67">
        <f>SUM(B51:J51)</f>
        <v>-24620.39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5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6388.76</v>
      </c>
      <c r="I53" s="31">
        <f>+I35</f>
        <v>0</v>
      </c>
      <c r="J53" s="31">
        <f>+J35</f>
        <v>0</v>
      </c>
      <c r="K53" s="23">
        <f t="shared" si="15"/>
        <v>6388.76</v>
      </c>
    </row>
    <row r="54" spans="1:11" ht="17.25" customHeight="1">
      <c r="A54" s="12" t="s">
        <v>47</v>
      </c>
      <c r="B54" s="36">
        <v>25086.11</v>
      </c>
      <c r="C54" s="36">
        <v>33790.48</v>
      </c>
      <c r="D54" s="36">
        <v>37177.27</v>
      </c>
      <c r="E54" s="36">
        <v>18573.43</v>
      </c>
      <c r="F54" s="36">
        <v>31981.11</v>
      </c>
      <c r="G54" s="36">
        <v>42346.43</v>
      </c>
      <c r="H54" s="36">
        <v>24308</v>
      </c>
      <c r="I54" s="19">
        <v>0</v>
      </c>
      <c r="J54" s="19">
        <v>0</v>
      </c>
      <c r="K54" s="23">
        <f t="shared" si="15"/>
        <v>213262.83000000002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5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5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5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8" ref="B61:J61">+B62+B69+B101+B102</f>
        <v>92617.48999999999</v>
      </c>
      <c r="C61" s="35">
        <f t="shared" si="18"/>
        <v>366785.82</v>
      </c>
      <c r="D61" s="35">
        <f t="shared" si="18"/>
        <v>451262.00999999995</v>
      </c>
      <c r="E61" s="35">
        <f t="shared" si="18"/>
        <v>265510.94000000006</v>
      </c>
      <c r="F61" s="35">
        <f t="shared" si="18"/>
        <v>40209.5</v>
      </c>
      <c r="G61" s="35">
        <f t="shared" si="18"/>
        <v>-126767.92000000001</v>
      </c>
      <c r="H61" s="35">
        <f t="shared" si="18"/>
        <v>162352.90000000002</v>
      </c>
      <c r="I61" s="35">
        <f t="shared" si="18"/>
        <v>-43925.240000000005</v>
      </c>
      <c r="J61" s="35">
        <f t="shared" si="18"/>
        <v>144501.75</v>
      </c>
      <c r="K61" s="35">
        <f>SUM(B61:J61)</f>
        <v>1352547.2500000002</v>
      </c>
    </row>
    <row r="62" spans="1:11" ht="18.75" customHeight="1">
      <c r="A62" s="16" t="s">
        <v>74</v>
      </c>
      <c r="B62" s="35">
        <f aca="true" t="shared" si="19" ref="B62:J62">B63+B64+B65+B66+B67+B68</f>
        <v>-171446.18000000002</v>
      </c>
      <c r="C62" s="35">
        <f t="shared" si="19"/>
        <v>-178989.97000000003</v>
      </c>
      <c r="D62" s="35">
        <f t="shared" si="19"/>
        <v>-167134</v>
      </c>
      <c r="E62" s="35">
        <f t="shared" si="19"/>
        <v>-228083.83</v>
      </c>
      <c r="F62" s="35">
        <f t="shared" si="19"/>
        <v>-212897.93</v>
      </c>
      <c r="G62" s="35">
        <f t="shared" si="19"/>
        <v>-236178.51</v>
      </c>
      <c r="H62" s="35">
        <f t="shared" si="19"/>
        <v>-164597</v>
      </c>
      <c r="I62" s="35">
        <f t="shared" si="19"/>
        <v>-28435.4</v>
      </c>
      <c r="J62" s="35">
        <f t="shared" si="19"/>
        <v>-54712.4</v>
      </c>
      <c r="K62" s="35">
        <f aca="true" t="shared" si="20" ref="K62:K91">SUM(B62:J62)</f>
        <v>-1442475.2199999997</v>
      </c>
    </row>
    <row r="63" spans="1:11" ht="18.75" customHeight="1">
      <c r="A63" s="12" t="s">
        <v>75</v>
      </c>
      <c r="B63" s="35">
        <f>-ROUND(B9*$D$3,2)</f>
        <v>-125236.6</v>
      </c>
      <c r="C63" s="35">
        <f aca="true" t="shared" si="21" ref="C63:J63">-ROUND(C9*$D$3,2)</f>
        <v>-174541.6</v>
      </c>
      <c r="D63" s="35">
        <f t="shared" si="21"/>
        <v>-146934.6</v>
      </c>
      <c r="E63" s="35">
        <f t="shared" si="21"/>
        <v>-115900</v>
      </c>
      <c r="F63" s="35">
        <f t="shared" si="21"/>
        <v>-132080.4</v>
      </c>
      <c r="G63" s="35">
        <f t="shared" si="21"/>
        <v>-171437</v>
      </c>
      <c r="H63" s="35">
        <f t="shared" si="21"/>
        <v>-164597</v>
      </c>
      <c r="I63" s="35">
        <f t="shared" si="21"/>
        <v>-28435.4</v>
      </c>
      <c r="J63" s="35">
        <f t="shared" si="21"/>
        <v>-54712.4</v>
      </c>
      <c r="K63" s="35">
        <f t="shared" si="20"/>
        <v>-1113875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-995.6</v>
      </c>
      <c r="C65" s="35">
        <v>-205.2</v>
      </c>
      <c r="D65" s="35">
        <v>-178.6</v>
      </c>
      <c r="E65" s="35">
        <v>-543.4</v>
      </c>
      <c r="F65" s="35">
        <v>-524.4</v>
      </c>
      <c r="G65" s="35">
        <v>-247</v>
      </c>
      <c r="H65" s="19">
        <v>0</v>
      </c>
      <c r="I65" s="19">
        <v>0</v>
      </c>
      <c r="J65" s="19">
        <v>0</v>
      </c>
      <c r="K65" s="35">
        <f t="shared" si="20"/>
        <v>-2694.2</v>
      </c>
    </row>
    <row r="66" spans="1:11" ht="18.75" customHeight="1">
      <c r="A66" s="12" t="s">
        <v>105</v>
      </c>
      <c r="B66" s="35">
        <v>-3936.8</v>
      </c>
      <c r="C66" s="35">
        <v>-1535.2</v>
      </c>
      <c r="D66" s="35">
        <v>-942.4</v>
      </c>
      <c r="E66" s="35">
        <v>-2120.4</v>
      </c>
      <c r="F66" s="35">
        <v>-1090.6</v>
      </c>
      <c r="G66" s="35">
        <v>-969</v>
      </c>
      <c r="H66" s="19">
        <v>0</v>
      </c>
      <c r="I66" s="19">
        <v>0</v>
      </c>
      <c r="J66" s="19">
        <v>0</v>
      </c>
      <c r="K66" s="35">
        <f t="shared" si="20"/>
        <v>-10594.4</v>
      </c>
    </row>
    <row r="67" spans="1:11" ht="18.75" customHeight="1">
      <c r="A67" s="12" t="s">
        <v>52</v>
      </c>
      <c r="B67" s="35">
        <v>-41277.18</v>
      </c>
      <c r="C67" s="35">
        <v>-2707.97</v>
      </c>
      <c r="D67" s="35">
        <v>-19078.4</v>
      </c>
      <c r="E67" s="35">
        <v>-109520.03</v>
      </c>
      <c r="F67" s="35">
        <v>-79202.53</v>
      </c>
      <c r="G67" s="35">
        <v>-63525.51</v>
      </c>
      <c r="H67" s="19">
        <v>0</v>
      </c>
      <c r="I67" s="19">
        <v>0</v>
      </c>
      <c r="J67" s="19">
        <v>0</v>
      </c>
      <c r="K67" s="35">
        <f t="shared" si="20"/>
        <v>-315311.62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2" ref="B69:J69">SUM(B70:B99)</f>
        <v>-13851.36</v>
      </c>
      <c r="C69" s="67">
        <f t="shared" si="22"/>
        <v>-20184.36</v>
      </c>
      <c r="D69" s="67">
        <f t="shared" si="22"/>
        <v>-23582.43</v>
      </c>
      <c r="E69" s="67">
        <f t="shared" si="22"/>
        <v>-13330</v>
      </c>
      <c r="F69" s="67">
        <f t="shared" si="22"/>
        <v>-19198.83</v>
      </c>
      <c r="G69" s="67">
        <f t="shared" si="22"/>
        <v>-32420.13</v>
      </c>
      <c r="H69" s="67">
        <f t="shared" si="22"/>
        <v>-13668.18</v>
      </c>
      <c r="I69" s="67">
        <f t="shared" si="22"/>
        <v>-67580.48000000001</v>
      </c>
      <c r="J69" s="67">
        <f t="shared" si="22"/>
        <v>-9905.91</v>
      </c>
      <c r="K69" s="67">
        <f t="shared" si="20"/>
        <v>-213721.68000000002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0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20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20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20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20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0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0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0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0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0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0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0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-3500</v>
      </c>
      <c r="E84" s="19">
        <v>0</v>
      </c>
      <c r="F84" s="19">
        <v>0</v>
      </c>
      <c r="G84" s="67">
        <v>-3500</v>
      </c>
      <c r="H84" s="19">
        <v>0</v>
      </c>
      <c r="I84" s="67">
        <v>-500</v>
      </c>
      <c r="J84" s="19">
        <v>0</v>
      </c>
      <c r="K84" s="67">
        <f t="shared" si="20"/>
        <v>-7500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0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67">
        <v>-500</v>
      </c>
      <c r="G86" s="67">
        <v>-1000</v>
      </c>
      <c r="H86" s="19">
        <v>0</v>
      </c>
      <c r="I86" s="19">
        <v>0</v>
      </c>
      <c r="J86" s="19">
        <v>0</v>
      </c>
      <c r="K86" s="67">
        <f t="shared" si="20"/>
        <v>-1500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0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0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0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0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0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67">
        <v>277915.03</v>
      </c>
      <c r="C101" s="67">
        <v>565960.15</v>
      </c>
      <c r="D101" s="67">
        <v>641978.44</v>
      </c>
      <c r="E101" s="67">
        <v>506924.77</v>
      </c>
      <c r="F101" s="67">
        <v>272306.26</v>
      </c>
      <c r="G101" s="67">
        <v>141830.72</v>
      </c>
      <c r="H101" s="67">
        <v>340618.08</v>
      </c>
      <c r="I101" s="67">
        <v>52090.64</v>
      </c>
      <c r="J101" s="67">
        <v>209120.06</v>
      </c>
      <c r="K101" s="67">
        <f>SUM(B101:J101)</f>
        <v>3008744.150000001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3" ref="B104:H104">+B105+B106</f>
        <v>1874560.28</v>
      </c>
      <c r="C104" s="24">
        <f t="shared" si="23"/>
        <v>2898212.44</v>
      </c>
      <c r="D104" s="24">
        <f t="shared" si="23"/>
        <v>3351416.23</v>
      </c>
      <c r="E104" s="24">
        <f t="shared" si="23"/>
        <v>1954758.4999999998</v>
      </c>
      <c r="F104" s="24">
        <f t="shared" si="23"/>
        <v>2321516.71</v>
      </c>
      <c r="G104" s="24">
        <f t="shared" si="23"/>
        <v>3063125.360000001</v>
      </c>
      <c r="H104" s="24">
        <f t="shared" si="23"/>
        <v>1885991.05</v>
      </c>
      <c r="I104" s="24">
        <f>+I105+I106</f>
        <v>608167.1799999999</v>
      </c>
      <c r="J104" s="24">
        <f>+J105+J106</f>
        <v>1178935.47</v>
      </c>
      <c r="K104" s="48">
        <f>SUM(B104:J104)</f>
        <v>19136683.22</v>
      </c>
      <c r="L104" s="54"/>
    </row>
    <row r="105" spans="1:12" ht="18" customHeight="1">
      <c r="A105" s="16" t="s">
        <v>82</v>
      </c>
      <c r="B105" s="24">
        <f aca="true" t="shared" si="24" ref="B105:J105">+B48+B62+B69+B101</f>
        <v>1855855.55</v>
      </c>
      <c r="C105" s="24">
        <f t="shared" si="24"/>
        <v>2874740.89</v>
      </c>
      <c r="D105" s="24">
        <f t="shared" si="24"/>
        <v>3326048.61</v>
      </c>
      <c r="E105" s="24">
        <f t="shared" si="24"/>
        <v>1932459.7499999998</v>
      </c>
      <c r="F105" s="24">
        <f t="shared" si="24"/>
        <v>2298101.61</v>
      </c>
      <c r="G105" s="24">
        <f t="shared" si="24"/>
        <v>3033644.560000001</v>
      </c>
      <c r="H105" s="24">
        <f t="shared" si="24"/>
        <v>1866051.6600000001</v>
      </c>
      <c r="I105" s="24">
        <f t="shared" si="24"/>
        <v>608167.1799999999</v>
      </c>
      <c r="J105" s="24">
        <f t="shared" si="24"/>
        <v>1164974.53</v>
      </c>
      <c r="K105" s="48">
        <f>SUM(B105:J105)</f>
        <v>18960044.340000004</v>
      </c>
      <c r="L105" s="54"/>
    </row>
    <row r="106" spans="1:11" ht="18.75" customHeight="1">
      <c r="A106" s="16" t="s">
        <v>99</v>
      </c>
      <c r="B106" s="24">
        <f aca="true" t="shared" si="25" ref="B106:J106">IF(+B57+B102+B107&lt;0,0,(B57+B102+B107))</f>
        <v>18704.73</v>
      </c>
      <c r="C106" s="24">
        <f t="shared" si="25"/>
        <v>23471.55</v>
      </c>
      <c r="D106" s="24">
        <f t="shared" si="25"/>
        <v>25367.62</v>
      </c>
      <c r="E106" s="24">
        <f t="shared" si="25"/>
        <v>22298.75</v>
      </c>
      <c r="F106" s="24">
        <f t="shared" si="25"/>
        <v>23415.1</v>
      </c>
      <c r="G106" s="24">
        <f t="shared" si="25"/>
        <v>29480.8</v>
      </c>
      <c r="H106" s="24">
        <f t="shared" si="25"/>
        <v>19939.39</v>
      </c>
      <c r="I106" s="19">
        <f t="shared" si="25"/>
        <v>0</v>
      </c>
      <c r="J106" s="24">
        <f t="shared" si="25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19136683.209999997</v>
      </c>
      <c r="L112" s="54"/>
    </row>
    <row r="113" spans="1:11" ht="18.75" customHeight="1">
      <c r="A113" s="26" t="s">
        <v>70</v>
      </c>
      <c r="B113" s="27">
        <v>270067.71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270067.71</v>
      </c>
    </row>
    <row r="114" spans="1:11" ht="18.75" customHeight="1">
      <c r="A114" s="26" t="s">
        <v>71</v>
      </c>
      <c r="B114" s="27">
        <v>1604492.57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1604492.57</v>
      </c>
    </row>
    <row r="115" spans="1:11" ht="18.75" customHeight="1">
      <c r="A115" s="26" t="s">
        <v>72</v>
      </c>
      <c r="B115" s="40">
        <v>0</v>
      </c>
      <c r="C115" s="27">
        <f>+C104</f>
        <v>2898212.44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2898212.44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3351416.23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3351416.23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1759282.64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1759282.64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195475.86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195475.86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453104.72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453104.72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818344.78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818344.78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114442.38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114442.38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935624.83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935624.83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852252.2</v>
      </c>
      <c r="H123" s="40">
        <v>0</v>
      </c>
      <c r="I123" s="40">
        <v>0</v>
      </c>
      <c r="J123" s="40">
        <v>0</v>
      </c>
      <c r="K123" s="41">
        <f t="shared" si="26"/>
        <v>852252.2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69928.08</v>
      </c>
      <c r="H124" s="40">
        <v>0</v>
      </c>
      <c r="I124" s="40">
        <v>0</v>
      </c>
      <c r="J124" s="40">
        <v>0</v>
      </c>
      <c r="K124" s="41">
        <f t="shared" si="26"/>
        <v>69928.08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439367.74</v>
      </c>
      <c r="H125" s="40">
        <v>0</v>
      </c>
      <c r="I125" s="40">
        <v>0</v>
      </c>
      <c r="J125" s="40">
        <v>0</v>
      </c>
      <c r="K125" s="41">
        <f t="shared" si="26"/>
        <v>439367.74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477832.16</v>
      </c>
      <c r="H126" s="40">
        <v>0</v>
      </c>
      <c r="I126" s="40">
        <v>0</v>
      </c>
      <c r="J126" s="40">
        <v>0</v>
      </c>
      <c r="K126" s="41">
        <f t="shared" si="26"/>
        <v>477832.16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1223745.16</v>
      </c>
      <c r="H127" s="40">
        <v>0</v>
      </c>
      <c r="I127" s="40">
        <v>0</v>
      </c>
      <c r="J127" s="40">
        <v>0</v>
      </c>
      <c r="K127" s="41">
        <f t="shared" si="26"/>
        <v>1223745.16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716762</v>
      </c>
      <c r="I128" s="40">
        <v>0</v>
      </c>
      <c r="J128" s="40">
        <v>0</v>
      </c>
      <c r="K128" s="41">
        <f t="shared" si="26"/>
        <v>716762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1169229.06</v>
      </c>
      <c r="I129" s="40">
        <v>0</v>
      </c>
      <c r="J129" s="40">
        <v>0</v>
      </c>
      <c r="K129" s="41">
        <f t="shared" si="26"/>
        <v>1169229.06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608167.18</v>
      </c>
      <c r="J130" s="40">
        <v>0</v>
      </c>
      <c r="K130" s="41">
        <f t="shared" si="26"/>
        <v>608167.18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1178935.47</v>
      </c>
      <c r="K131" s="44">
        <f t="shared" si="26"/>
        <v>1178935.47</v>
      </c>
    </row>
    <row r="132" spans="1:11" ht="18.75" customHeight="1">
      <c r="A132" s="85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2017-05-30T19:46:05Z</dcterms:modified>
  <cp:category/>
  <cp:version/>
  <cp:contentType/>
  <cp:contentStatus/>
</cp:coreProperties>
</file>