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<sst xmlns="http://schemas.openxmlformats.org/spreadsheetml/2006/main" count="136" uniqueCount="136">
  <si>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</si>
  <si>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</si>
  <si>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</si>
  <si>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</si>
  <si>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</si>
  <si>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</si>
  <si>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</si>
  <si>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</si>
  <si>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</si>
  <si>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</si>
  <si>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</si>
  <si>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</si>
  <si>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</si>
  <si>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</si>
  <si>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</si>
  <si>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</si>
  <si>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</si>
  <si>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</si>
  <si>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</si>
  <si>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</si>
  <si>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</si>
  <si>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</si>
  <si>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</si>
  <si>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</si>
  <si>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</si>
  <si>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</si>
  <si>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</si>
  <si>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</si>
  <si>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</si>
  <si>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</si>
  <si>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</si>
  <si>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</si>
  <si>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</si>
  <si>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</si>
  <si>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</si>
  <si>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</si>
  <si>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</si>
  <si>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</si>
  <si>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</si>
  <si>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</si>
  <si>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</si>
  <si>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</si>
  <si>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</si>
  <si>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</si>
  <si>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</si>
  <si>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</si>
  <si>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</si>
  <si>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</si>
  <si>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</si>
  <si>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</si>
  <si>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</si>
  <si>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</si>
  <si>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</si>
  <si>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</si>
  <si>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</si>
  <si>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</si>
  <si>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</si>
  <si>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</si>
  <si>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</si>
  <si>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</si>
  <si>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</si>
  <si>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</si>
  <si>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</si>
  <si>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</si>
  <si>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</si>
  <si>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</si>
  <si>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</si>
  <si>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</si>
  <si>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</si>
  <si>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</si>
  <si>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</si>
  <si>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</si>
  <si>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</si>
  <si>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</si>
  <si>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</si>
  <si>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</si>
  <si>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</si>
  <si>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</si>
  <si>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</si>
  <si>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</si>
  <si>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</si>
  <si>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</si>
  <si>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</si>
  <si>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</si>
  <si>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</si>
  <si>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</si>
  <si>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</si>
  <si>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</si>
  <si>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</si>
  <si>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</si>
  <si>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</si>
  <si>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</si>
  <si>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</si>
  <si>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</si>
  <si>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</si>
  <si>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</si>
  <si>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</si>
  <si>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</si>
  <si>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</si>
  <si>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</si>
  <si>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</si>
  <si>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</si>
  <si>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</si>
  <si>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</si>
  <si>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</si>
  <si>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</si>
  <si>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</si>
  <si>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</si>
  <si>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</si>
  <si>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</si>
  <si>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</si>
  <si>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</si>
  <si>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</si>
  <si>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</si>
  <si>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</si>
  <si>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</si>
  <si>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</si>
  <si>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</si>
  <si>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</si>
  <si>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</si>
  <si>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</si>
  <si>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</si>
  <si>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</si>
  <si>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</si>
  <si>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</si>
  <si>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</si>
  <si>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</si>
  <si>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</si>
  <si>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</si>
  <si>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</si>
  <si>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</si>
  <si>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</si>
  <si>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</si>
  <si>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22/05/17 - VENCIMENTO 29/05/17</t>
  </si>
  <si>
    <t>6.3. Revisão de Remuneração pelo Transporte Coletivo ¹</t>
  </si>
  <si>
    <t xml:space="preserve">   ¹  Passageiros transportados, processados pelo sistema de bilhetagem eletrônica, referentes ao mês de março/17 (292.179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</si>
</sst>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27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594041</v>
      </c>
      <c r="C7" s="9">
        <f t="shared" si="0"/>
        <v>751896</v>
      </c>
      <c r="D7" s="9">
        <f t="shared" si="0"/>
        <v>772855</v>
      </c>
      <c r="E7" s="9">
        <f t="shared" si="0"/>
        <v>522111</v>
      </c>
      <c r="F7" s="9">
        <f t="shared" si="0"/>
        <v>724840</v>
      </c>
      <c r="G7" s="9">
        <f t="shared" si="0"/>
        <v>1213727</v>
      </c>
      <c r="H7" s="9">
        <f t="shared" si="0"/>
        <v>563759</v>
      </c>
      <c r="I7" s="9">
        <f t="shared" si="0"/>
        <v>119958</v>
      </c>
      <c r="J7" s="9">
        <f t="shared" si="0"/>
        <v>326813</v>
      </c>
      <c r="K7" s="9">
        <f t="shared" si="0"/>
        <v>5590000</v>
      </c>
      <c r="L7" s="52"/>
    </row>
    <row r="8" spans="1:11" ht="17.25" customHeight="1">
      <c r="A8" s="10" t="s">
        <v>97</v>
      </c>
      <c r="B8" s="11">
        <f>B9+B12+B16</f>
        <v>278585</v>
      </c>
      <c r="C8" s="11">
        <f aca="true" t="shared" si="1" ref="C8:J8">C9+C12+C16</f>
        <v>363766</v>
      </c>
      <c r="D8" s="11">
        <f t="shared" si="1"/>
        <v>347500</v>
      </c>
      <c r="E8" s="11">
        <f t="shared" si="1"/>
        <v>252122</v>
      </c>
      <c r="F8" s="11">
        <f t="shared" si="1"/>
        <v>335286</v>
      </c>
      <c r="G8" s="11">
        <f t="shared" si="1"/>
        <v>569202</v>
      </c>
      <c r="H8" s="11">
        <f t="shared" si="1"/>
        <v>290147</v>
      </c>
      <c r="I8" s="11">
        <f t="shared" si="1"/>
        <v>53216</v>
      </c>
      <c r="J8" s="11">
        <f t="shared" si="1"/>
        <v>145209</v>
      </c>
      <c r="K8" s="11">
        <f>SUM(B8:J8)</f>
        <v>2635033</v>
      </c>
    </row>
    <row r="9" spans="1:11" ht="17.25" customHeight="1">
      <c r="A9" s="15" t="s">
        <v>16</v>
      </c>
      <c r="B9" s="13">
        <f>+B10+B11</f>
        <v>35182</v>
      </c>
      <c r="C9" s="13">
        <f aca="true" t="shared" si="2" ref="C9:J9">+C10+C11</f>
        <v>49148</v>
      </c>
      <c r="D9" s="13">
        <f t="shared" si="2"/>
        <v>42520</v>
      </c>
      <c r="E9" s="13">
        <f t="shared" si="2"/>
        <v>31674</v>
      </c>
      <c r="F9" s="13">
        <f t="shared" si="2"/>
        <v>36664</v>
      </c>
      <c r="G9" s="13">
        <f t="shared" si="2"/>
        <v>50263</v>
      </c>
      <c r="H9" s="13">
        <f t="shared" si="2"/>
        <v>45070</v>
      </c>
      <c r="I9" s="13">
        <f t="shared" si="2"/>
        <v>7962</v>
      </c>
      <c r="J9" s="13">
        <f t="shared" si="2"/>
        <v>16234</v>
      </c>
      <c r="K9" s="11">
        <f>SUM(B9:J9)</f>
        <v>314717</v>
      </c>
    </row>
    <row r="10" spans="1:11" ht="17.25" customHeight="1">
      <c r="A10" s="29" t="s">
        <v>17</v>
      </c>
      <c r="B10" s="13">
        <v>35182</v>
      </c>
      <c r="C10" s="13">
        <v>49148</v>
      </c>
      <c r="D10" s="13">
        <v>42520</v>
      </c>
      <c r="E10" s="13">
        <v>31674</v>
      </c>
      <c r="F10" s="13">
        <v>36664</v>
      </c>
      <c r="G10" s="13">
        <v>50263</v>
      </c>
      <c r="H10" s="13">
        <v>45070</v>
      </c>
      <c r="I10" s="13">
        <v>7962</v>
      </c>
      <c r="J10" s="13">
        <v>16234</v>
      </c>
      <c r="K10" s="11">
        <f>SUM(B10:J10)</f>
        <v>314717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222348</v>
      </c>
      <c r="C12" s="17">
        <f t="shared" si="3"/>
        <v>287003</v>
      </c>
      <c r="D12" s="17">
        <f t="shared" si="3"/>
        <v>278631</v>
      </c>
      <c r="E12" s="17">
        <f t="shared" si="3"/>
        <v>201864</v>
      </c>
      <c r="F12" s="17">
        <f t="shared" si="3"/>
        <v>268868</v>
      </c>
      <c r="G12" s="17">
        <f t="shared" si="3"/>
        <v>467389</v>
      </c>
      <c r="H12" s="17">
        <f t="shared" si="3"/>
        <v>224597</v>
      </c>
      <c r="I12" s="17">
        <f t="shared" si="3"/>
        <v>40871</v>
      </c>
      <c r="J12" s="17">
        <f t="shared" si="3"/>
        <v>117812</v>
      </c>
      <c r="K12" s="11">
        <f aca="true" t="shared" si="4" ref="K12:K27">SUM(B12:J12)</f>
        <v>2109383</v>
      </c>
    </row>
    <row r="13" spans="1:13" ht="17.25" customHeight="1">
      <c r="A13" s="14" t="s">
        <v>19</v>
      </c>
      <c r="B13" s="13">
        <v>103869</v>
      </c>
      <c r="C13" s="13">
        <v>144236</v>
      </c>
      <c r="D13" s="13">
        <v>144815</v>
      </c>
      <c r="E13" s="13">
        <v>100791</v>
      </c>
      <c r="F13" s="13">
        <v>133306</v>
      </c>
      <c r="G13" s="13">
        <v>218066</v>
      </c>
      <c r="H13" s="13">
        <v>100009</v>
      </c>
      <c r="I13" s="13">
        <v>22399</v>
      </c>
      <c r="J13" s="13">
        <v>60416</v>
      </c>
      <c r="K13" s="11">
        <f t="shared" si="4"/>
        <v>1027907</v>
      </c>
      <c r="L13" s="52"/>
      <c r="M13" s="53"/>
    </row>
    <row r="14" spans="1:12" ht="17.25" customHeight="1">
      <c r="A14" s="14" t="s">
        <v>20</v>
      </c>
      <c r="B14" s="13">
        <v>108355</v>
      </c>
      <c r="C14" s="13">
        <v>127080</v>
      </c>
      <c r="D14" s="13">
        <v>123785</v>
      </c>
      <c r="E14" s="13">
        <v>91586</v>
      </c>
      <c r="F14" s="13">
        <v>125078</v>
      </c>
      <c r="G14" s="13">
        <v>232856</v>
      </c>
      <c r="H14" s="13">
        <v>106084</v>
      </c>
      <c r="I14" s="13">
        <v>15915</v>
      </c>
      <c r="J14" s="13">
        <v>53816</v>
      </c>
      <c r="K14" s="11">
        <f t="shared" si="4"/>
        <v>984555</v>
      </c>
      <c r="L14" s="52"/>
    </row>
    <row r="15" spans="1:11" ht="17.25" customHeight="1">
      <c r="A15" s="14" t="s">
        <v>21</v>
      </c>
      <c r="B15" s="13">
        <v>10124</v>
      </c>
      <c r="C15" s="13">
        <v>15687</v>
      </c>
      <c r="D15" s="13">
        <v>10031</v>
      </c>
      <c r="E15" s="13">
        <v>9487</v>
      </c>
      <c r="F15" s="13">
        <v>10484</v>
      </c>
      <c r="G15" s="13">
        <v>16467</v>
      </c>
      <c r="H15" s="13">
        <v>18504</v>
      </c>
      <c r="I15" s="13">
        <v>2557</v>
      </c>
      <c r="J15" s="13">
        <v>3580</v>
      </c>
      <c r="K15" s="11">
        <f t="shared" si="4"/>
        <v>96921</v>
      </c>
    </row>
    <row r="16" spans="1:11" ht="17.25" customHeight="1">
      <c r="A16" s="15" t="s">
        <v>93</v>
      </c>
      <c r="B16" s="13">
        <f>B17+B18+B19</f>
        <v>21055</v>
      </c>
      <c r="C16" s="13">
        <f aca="true" t="shared" si="5" ref="C16:J16">C17+C18+C19</f>
        <v>27615</v>
      </c>
      <c r="D16" s="13">
        <f t="shared" si="5"/>
        <v>26349</v>
      </c>
      <c r="E16" s="13">
        <f t="shared" si="5"/>
        <v>18584</v>
      </c>
      <c r="F16" s="13">
        <f t="shared" si="5"/>
        <v>29754</v>
      </c>
      <c r="G16" s="13">
        <f t="shared" si="5"/>
        <v>51550</v>
      </c>
      <c r="H16" s="13">
        <f t="shared" si="5"/>
        <v>20480</v>
      </c>
      <c r="I16" s="13">
        <f t="shared" si="5"/>
        <v>4383</v>
      </c>
      <c r="J16" s="13">
        <f t="shared" si="5"/>
        <v>11163</v>
      </c>
      <c r="K16" s="11">
        <f t="shared" si="4"/>
        <v>210933</v>
      </c>
    </row>
    <row r="17" spans="1:11" ht="17.25" customHeight="1">
      <c r="A17" s="14" t="s">
        <v>94</v>
      </c>
      <c r="B17" s="13">
        <v>17190</v>
      </c>
      <c r="C17" s="13">
        <v>22949</v>
      </c>
      <c r="D17" s="13">
        <v>21448</v>
      </c>
      <c r="E17" s="13">
        <v>15051</v>
      </c>
      <c r="F17" s="13">
        <v>24277</v>
      </c>
      <c r="G17" s="13">
        <v>41135</v>
      </c>
      <c r="H17" s="13">
        <v>16865</v>
      </c>
      <c r="I17" s="13">
        <v>3737</v>
      </c>
      <c r="J17" s="13">
        <v>9060</v>
      </c>
      <c r="K17" s="11">
        <f t="shared" si="4"/>
        <v>171712</v>
      </c>
    </row>
    <row r="18" spans="1:11" ht="17.25" customHeight="1">
      <c r="A18" s="14" t="s">
        <v>95</v>
      </c>
      <c r="B18" s="13">
        <v>3810</v>
      </c>
      <c r="C18" s="13">
        <v>4597</v>
      </c>
      <c r="D18" s="13">
        <v>4872</v>
      </c>
      <c r="E18" s="13">
        <v>3497</v>
      </c>
      <c r="F18" s="13">
        <v>5416</v>
      </c>
      <c r="G18" s="13">
        <v>10310</v>
      </c>
      <c r="H18" s="13">
        <v>3550</v>
      </c>
      <c r="I18" s="13">
        <v>642</v>
      </c>
      <c r="J18" s="13">
        <v>2079</v>
      </c>
      <c r="K18" s="11">
        <f t="shared" si="4"/>
        <v>38773</v>
      </c>
    </row>
    <row r="19" spans="1:11" ht="17.25" customHeight="1">
      <c r="A19" s="14" t="s">
        <v>96</v>
      </c>
      <c r="B19" s="13">
        <v>55</v>
      </c>
      <c r="C19" s="13">
        <v>69</v>
      </c>
      <c r="D19" s="13">
        <v>29</v>
      </c>
      <c r="E19" s="13">
        <v>36</v>
      </c>
      <c r="F19" s="13">
        <v>61</v>
      </c>
      <c r="G19" s="13">
        <v>105</v>
      </c>
      <c r="H19" s="13">
        <v>65</v>
      </c>
      <c r="I19" s="13">
        <v>4</v>
      </c>
      <c r="J19" s="13">
        <v>24</v>
      </c>
      <c r="K19" s="11">
        <f t="shared" si="4"/>
        <v>448</v>
      </c>
    </row>
    <row r="20" spans="1:11" ht="17.25" customHeight="1">
      <c r="A20" s="16" t="s">
        <v>22</v>
      </c>
      <c r="B20" s="11">
        <f>+B21+B22+B23</f>
        <v>157795</v>
      </c>
      <c r="C20" s="11">
        <f aca="true" t="shared" si="6" ref="C20:J20">+C21+C22+C23</f>
        <v>174955</v>
      </c>
      <c r="D20" s="11">
        <f t="shared" si="6"/>
        <v>201897</v>
      </c>
      <c r="E20" s="11">
        <f t="shared" si="6"/>
        <v>126770</v>
      </c>
      <c r="F20" s="11">
        <f t="shared" si="6"/>
        <v>204541</v>
      </c>
      <c r="G20" s="11">
        <f t="shared" si="6"/>
        <v>384297</v>
      </c>
      <c r="H20" s="11">
        <f t="shared" si="6"/>
        <v>136320</v>
      </c>
      <c r="I20" s="11">
        <f t="shared" si="6"/>
        <v>30870</v>
      </c>
      <c r="J20" s="11">
        <f t="shared" si="6"/>
        <v>79127</v>
      </c>
      <c r="K20" s="11">
        <f t="shared" si="4"/>
        <v>1496572</v>
      </c>
    </row>
    <row r="21" spans="1:12" ht="17.25" customHeight="1">
      <c r="A21" s="12" t="s">
        <v>23</v>
      </c>
      <c r="B21" s="13">
        <v>81812</v>
      </c>
      <c r="C21" s="13">
        <v>100986</v>
      </c>
      <c r="D21" s="13">
        <v>117867</v>
      </c>
      <c r="E21" s="13">
        <v>71655</v>
      </c>
      <c r="F21" s="13">
        <v>113973</v>
      </c>
      <c r="G21" s="13">
        <v>198034</v>
      </c>
      <c r="H21" s="13">
        <v>74255</v>
      </c>
      <c r="I21" s="13">
        <v>18900</v>
      </c>
      <c r="J21" s="13">
        <v>44669</v>
      </c>
      <c r="K21" s="11">
        <f t="shared" si="4"/>
        <v>822151</v>
      </c>
      <c r="L21" s="52"/>
    </row>
    <row r="22" spans="1:12" ht="17.25" customHeight="1">
      <c r="A22" s="12" t="s">
        <v>24</v>
      </c>
      <c r="B22" s="13">
        <v>71536</v>
      </c>
      <c r="C22" s="13">
        <v>68863</v>
      </c>
      <c r="D22" s="13">
        <v>79832</v>
      </c>
      <c r="E22" s="13">
        <v>52024</v>
      </c>
      <c r="F22" s="13">
        <v>86214</v>
      </c>
      <c r="G22" s="13">
        <v>178350</v>
      </c>
      <c r="H22" s="13">
        <v>56196</v>
      </c>
      <c r="I22" s="13">
        <v>11105</v>
      </c>
      <c r="J22" s="13">
        <v>33000</v>
      </c>
      <c r="K22" s="11">
        <f t="shared" si="4"/>
        <v>637120</v>
      </c>
      <c r="L22" s="52"/>
    </row>
    <row r="23" spans="1:11" ht="17.25" customHeight="1">
      <c r="A23" s="12" t="s">
        <v>25</v>
      </c>
      <c r="B23" s="13">
        <v>4447</v>
      </c>
      <c r="C23" s="13">
        <v>5106</v>
      </c>
      <c r="D23" s="13">
        <v>4198</v>
      </c>
      <c r="E23" s="13">
        <v>3091</v>
      </c>
      <c r="F23" s="13">
        <v>4354</v>
      </c>
      <c r="G23" s="13">
        <v>7913</v>
      </c>
      <c r="H23" s="13">
        <v>5869</v>
      </c>
      <c r="I23" s="13">
        <v>865</v>
      </c>
      <c r="J23" s="13">
        <v>1458</v>
      </c>
      <c r="K23" s="11">
        <f t="shared" si="4"/>
        <v>37301</v>
      </c>
    </row>
    <row r="24" spans="1:11" ht="17.25" customHeight="1">
      <c r="A24" s="16" t="s">
        <v>26</v>
      </c>
      <c r="B24" s="13">
        <f>+B25+B26</f>
        <v>157661</v>
      </c>
      <c r="C24" s="13">
        <f aca="true" t="shared" si="7" ref="C24:J24">+C25+C26</f>
        <v>213175</v>
      </c>
      <c r="D24" s="13">
        <f t="shared" si="7"/>
        <v>223458</v>
      </c>
      <c r="E24" s="13">
        <f t="shared" si="7"/>
        <v>143219</v>
      </c>
      <c r="F24" s="13">
        <f t="shared" si="7"/>
        <v>185013</v>
      </c>
      <c r="G24" s="13">
        <f t="shared" si="7"/>
        <v>260228</v>
      </c>
      <c r="H24" s="13">
        <f t="shared" si="7"/>
        <v>128683</v>
      </c>
      <c r="I24" s="13">
        <f t="shared" si="7"/>
        <v>35872</v>
      </c>
      <c r="J24" s="13">
        <f t="shared" si="7"/>
        <v>102477</v>
      </c>
      <c r="K24" s="11">
        <f t="shared" si="4"/>
        <v>1449786</v>
      </c>
    </row>
    <row r="25" spans="1:12" ht="17.25" customHeight="1">
      <c r="A25" s="12" t="s">
        <v>115</v>
      </c>
      <c r="B25" s="13">
        <v>62165</v>
      </c>
      <c r="C25" s="13">
        <v>93303</v>
      </c>
      <c r="D25" s="13">
        <v>104025</v>
      </c>
      <c r="E25" s="13">
        <v>67103</v>
      </c>
      <c r="F25" s="13">
        <v>81617</v>
      </c>
      <c r="G25" s="13">
        <v>107933</v>
      </c>
      <c r="H25" s="13">
        <v>53859</v>
      </c>
      <c r="I25" s="13">
        <v>18789</v>
      </c>
      <c r="J25" s="13">
        <v>44540</v>
      </c>
      <c r="K25" s="11">
        <f t="shared" si="4"/>
        <v>633334</v>
      </c>
      <c r="L25" s="52"/>
    </row>
    <row r="26" spans="1:12" ht="17.25" customHeight="1">
      <c r="A26" s="12" t="s">
        <v>116</v>
      </c>
      <c r="B26" s="13">
        <v>95496</v>
      </c>
      <c r="C26" s="13">
        <v>119872</v>
      </c>
      <c r="D26" s="13">
        <v>119433</v>
      </c>
      <c r="E26" s="13">
        <v>76116</v>
      </c>
      <c r="F26" s="13">
        <v>103396</v>
      </c>
      <c r="G26" s="13">
        <v>152295</v>
      </c>
      <c r="H26" s="13">
        <v>74824</v>
      </c>
      <c r="I26" s="13">
        <v>17083</v>
      </c>
      <c r="J26" s="13">
        <v>57937</v>
      </c>
      <c r="K26" s="11">
        <f t="shared" si="4"/>
        <v>816452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8609</v>
      </c>
      <c r="I27" s="11">
        <v>0</v>
      </c>
      <c r="J27" s="11">
        <v>0</v>
      </c>
      <c r="K27" s="11">
        <f t="shared" si="4"/>
        <v>8609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6836.23</v>
      </c>
      <c r="I35" s="19">
        <v>0</v>
      </c>
      <c r="J35" s="19">
        <v>0</v>
      </c>
      <c r="K35" s="23">
        <f>SUM(B35:J35)</f>
        <v>6836.23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1670428.52</v>
      </c>
      <c r="C47" s="22">
        <f aca="true" t="shared" si="12" ref="C47:H47">+C48+C57</f>
        <v>2362825.32</v>
      </c>
      <c r="D47" s="22">
        <f t="shared" si="12"/>
        <v>2732572.46</v>
      </c>
      <c r="E47" s="22">
        <f t="shared" si="12"/>
        <v>1577311.6199999999</v>
      </c>
      <c r="F47" s="22">
        <f t="shared" si="12"/>
        <v>2160378.5700000003</v>
      </c>
      <c r="G47" s="22">
        <f t="shared" si="12"/>
        <v>3048895.8</v>
      </c>
      <c r="H47" s="22">
        <f t="shared" si="12"/>
        <v>1634666.9</v>
      </c>
      <c r="I47" s="22">
        <f>+I48+I57</f>
        <v>607009.57</v>
      </c>
      <c r="J47" s="22">
        <f>+J48+J57</f>
        <v>995865.3099999999</v>
      </c>
      <c r="K47" s="22">
        <f>SUM(B47:J47)</f>
        <v>16789954.07</v>
      </c>
    </row>
    <row r="48" spans="1:11" ht="17.25" customHeight="1">
      <c r="A48" s="16" t="s">
        <v>108</v>
      </c>
      <c r="B48" s="23">
        <f>SUM(B49:B56)</f>
        <v>1651723.79</v>
      </c>
      <c r="C48" s="23">
        <f aca="true" t="shared" si="13" ref="C48:J48">SUM(C49:C56)</f>
        <v>2339353.77</v>
      </c>
      <c r="D48" s="23">
        <f t="shared" si="13"/>
        <v>2707204.84</v>
      </c>
      <c r="E48" s="23">
        <f t="shared" si="13"/>
        <v>1555012.8699999999</v>
      </c>
      <c r="F48" s="23">
        <f t="shared" si="13"/>
        <v>2136963.47</v>
      </c>
      <c r="G48" s="23">
        <f t="shared" si="13"/>
        <v>3019415</v>
      </c>
      <c r="H48" s="23">
        <f t="shared" si="13"/>
        <v>1614727.51</v>
      </c>
      <c r="I48" s="23">
        <f t="shared" si="13"/>
        <v>607009.57</v>
      </c>
      <c r="J48" s="23">
        <f t="shared" si="13"/>
        <v>981904.37</v>
      </c>
      <c r="K48" s="23">
        <f aca="true" t="shared" si="14" ref="K48:K57">SUM(B48:J48)</f>
        <v>16613315.19</v>
      </c>
    </row>
    <row r="49" spans="1:11" ht="17.25" customHeight="1">
      <c r="A49" s="34" t="s">
        <v>43</v>
      </c>
      <c r="B49" s="23">
        <f aca="true" t="shared" si="15" ref="B49:H49">ROUND(B30*B7,2)</f>
        <v>1650483.51</v>
      </c>
      <c r="C49" s="23">
        <f t="shared" si="15"/>
        <v>2332080.63</v>
      </c>
      <c r="D49" s="23">
        <f t="shared" si="15"/>
        <v>2704683.36</v>
      </c>
      <c r="E49" s="23">
        <f t="shared" si="15"/>
        <v>1553958.97</v>
      </c>
      <c r="F49" s="23">
        <f t="shared" si="15"/>
        <v>2135088.7</v>
      </c>
      <c r="G49" s="23">
        <f t="shared" si="15"/>
        <v>3016718.46</v>
      </c>
      <c r="H49" s="23">
        <f t="shared" si="15"/>
        <v>1606769.53</v>
      </c>
      <c r="I49" s="23">
        <f>ROUND(I30*I7,2)</f>
        <v>605943.85</v>
      </c>
      <c r="J49" s="23">
        <f>ROUND(J30*J7,2)</f>
        <v>979687.33</v>
      </c>
      <c r="K49" s="23">
        <f t="shared" si="14"/>
        <v>16585414.339999998</v>
      </c>
    </row>
    <row r="50" spans="1:11" ht="17.25" customHeight="1">
      <c r="A50" s="34" t="s">
        <v>44</v>
      </c>
      <c r="B50" s="19">
        <v>0</v>
      </c>
      <c r="C50" s="23">
        <f>ROUND(C31*C7,2)</f>
        <v>5183.71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5183.71</v>
      </c>
    </row>
    <row r="51" spans="1:11" ht="17.25" customHeight="1">
      <c r="A51" s="66" t="s">
        <v>104</v>
      </c>
      <c r="B51" s="67">
        <f aca="true" t="shared" si="16" ref="B51:H51">ROUND(B32*B7,2)</f>
        <v>-2851.4</v>
      </c>
      <c r="C51" s="67">
        <f t="shared" si="16"/>
        <v>-3684.29</v>
      </c>
      <c r="D51" s="67">
        <f t="shared" si="16"/>
        <v>-3864.28</v>
      </c>
      <c r="E51" s="67">
        <f t="shared" si="16"/>
        <v>-2391.5</v>
      </c>
      <c r="F51" s="67">
        <f t="shared" si="16"/>
        <v>-3406.75</v>
      </c>
      <c r="G51" s="67">
        <f t="shared" si="16"/>
        <v>-4733.54</v>
      </c>
      <c r="H51" s="67">
        <f t="shared" si="16"/>
        <v>-2593.29</v>
      </c>
      <c r="I51" s="19">
        <v>0</v>
      </c>
      <c r="J51" s="19">
        <v>0</v>
      </c>
      <c r="K51" s="67">
        <f>SUM(B51:J51)</f>
        <v>-23525.050000000003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6836.23</v>
      </c>
      <c r="I53" s="31">
        <f>+I35</f>
        <v>0</v>
      </c>
      <c r="J53" s="31">
        <f>+J35</f>
        <v>0</v>
      </c>
      <c r="K53" s="23">
        <f t="shared" si="14"/>
        <v>6836.23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-132141.37999999998</v>
      </c>
      <c r="C61" s="35">
        <f t="shared" si="17"/>
        <v>-95898.85999999997</v>
      </c>
      <c r="D61" s="35">
        <f t="shared" si="17"/>
        <v>-57073.72</v>
      </c>
      <c r="E61" s="35">
        <f t="shared" si="17"/>
        <v>-198236.47</v>
      </c>
      <c r="F61" s="35">
        <f t="shared" si="17"/>
        <v>-34371.51000000004</v>
      </c>
      <c r="G61" s="35">
        <f t="shared" si="17"/>
        <v>-147059.79999999996</v>
      </c>
      <c r="H61" s="35">
        <f t="shared" si="17"/>
        <v>-123206.79999999999</v>
      </c>
      <c r="I61" s="35">
        <f t="shared" si="17"/>
        <v>-85531.93000000002</v>
      </c>
      <c r="J61" s="35">
        <f t="shared" si="17"/>
        <v>-2107.350000000006</v>
      </c>
      <c r="K61" s="35">
        <f>SUM(B61:J61)</f>
        <v>-875627.8199999998</v>
      </c>
    </row>
    <row r="62" spans="1:11" ht="18.75" customHeight="1">
      <c r="A62" s="16" t="s">
        <v>74</v>
      </c>
      <c r="B62" s="35">
        <f aca="true" t="shared" si="18" ref="B62:J62">B63+B64+B65+B66+B67+B68</f>
        <v>-172173.74</v>
      </c>
      <c r="C62" s="35">
        <f t="shared" si="18"/>
        <v>-190604.61</v>
      </c>
      <c r="D62" s="35">
        <f t="shared" si="18"/>
        <v>-177388.46000000002</v>
      </c>
      <c r="E62" s="35">
        <f t="shared" si="18"/>
        <v>-218039.47</v>
      </c>
      <c r="F62" s="35">
        <f t="shared" si="18"/>
        <v>-213340.83000000002</v>
      </c>
      <c r="G62" s="35">
        <f t="shared" si="18"/>
        <v>-243010.00999999998</v>
      </c>
      <c r="H62" s="35">
        <f t="shared" si="18"/>
        <v>-171266</v>
      </c>
      <c r="I62" s="35">
        <f t="shared" si="18"/>
        <v>-30255.6</v>
      </c>
      <c r="J62" s="35">
        <f t="shared" si="18"/>
        <v>-61689.2</v>
      </c>
      <c r="K62" s="35">
        <f aca="true" t="shared" si="19" ref="K62:K91">SUM(B62:J62)</f>
        <v>-1477767.9200000002</v>
      </c>
    </row>
    <row r="63" spans="1:11" ht="18.75" customHeight="1">
      <c r="A63" s="12" t="s">
        <v>75</v>
      </c>
      <c r="B63" s="35">
        <f>-ROUND(B9*$D$3,2)</f>
        <v>-133691.6</v>
      </c>
      <c r="C63" s="35">
        <f aca="true" t="shared" si="20" ref="C63:J63">-ROUND(C9*$D$3,2)</f>
        <v>-186762.4</v>
      </c>
      <c r="D63" s="35">
        <f t="shared" si="20"/>
        <v>-161576</v>
      </c>
      <c r="E63" s="35">
        <f t="shared" si="20"/>
        <v>-120361.2</v>
      </c>
      <c r="F63" s="35">
        <f t="shared" si="20"/>
        <v>-139323.2</v>
      </c>
      <c r="G63" s="35">
        <f t="shared" si="20"/>
        <v>-190999.4</v>
      </c>
      <c r="H63" s="35">
        <f t="shared" si="20"/>
        <v>-171266</v>
      </c>
      <c r="I63" s="35">
        <f t="shared" si="20"/>
        <v>-30255.6</v>
      </c>
      <c r="J63" s="35">
        <f t="shared" si="20"/>
        <v>-61689.2</v>
      </c>
      <c r="K63" s="35">
        <f t="shared" si="19"/>
        <v>-1195924.5999999999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-866.4</v>
      </c>
      <c r="C65" s="35">
        <v>-197.6</v>
      </c>
      <c r="D65" s="35">
        <v>-243.2</v>
      </c>
      <c r="E65" s="35">
        <v>-703</v>
      </c>
      <c r="F65" s="35">
        <v>-380</v>
      </c>
      <c r="G65" s="35">
        <v>-216.6</v>
      </c>
      <c r="H65" s="19">
        <v>0</v>
      </c>
      <c r="I65" s="19">
        <v>0</v>
      </c>
      <c r="J65" s="19">
        <v>0</v>
      </c>
      <c r="K65" s="35">
        <f t="shared" si="19"/>
        <v>-2606.7999999999997</v>
      </c>
    </row>
    <row r="66" spans="1:11" ht="18.75" customHeight="1">
      <c r="A66" s="12" t="s">
        <v>105</v>
      </c>
      <c r="B66" s="35">
        <v>-3237.6</v>
      </c>
      <c r="C66" s="35">
        <v>-1235</v>
      </c>
      <c r="D66" s="35">
        <v>-1197</v>
      </c>
      <c r="E66" s="35">
        <v>-2413</v>
      </c>
      <c r="F66" s="35">
        <v>-984.2</v>
      </c>
      <c r="G66" s="35">
        <v>-1143.8</v>
      </c>
      <c r="H66" s="19">
        <v>0</v>
      </c>
      <c r="I66" s="19">
        <v>0</v>
      </c>
      <c r="J66" s="19">
        <v>0</v>
      </c>
      <c r="K66" s="35">
        <f t="shared" si="19"/>
        <v>-10210.6</v>
      </c>
    </row>
    <row r="67" spans="1:11" ht="18.75" customHeight="1">
      <c r="A67" s="12" t="s">
        <v>52</v>
      </c>
      <c r="B67" s="35">
        <v>-34378.14</v>
      </c>
      <c r="C67" s="35">
        <v>-2409.61</v>
      </c>
      <c r="D67" s="35">
        <v>-14372.26</v>
      </c>
      <c r="E67" s="35">
        <v>-94562.27</v>
      </c>
      <c r="F67" s="35">
        <v>-72653.43</v>
      </c>
      <c r="G67" s="35">
        <v>-50650.21</v>
      </c>
      <c r="H67" s="19">
        <v>0</v>
      </c>
      <c r="I67" s="19">
        <v>0</v>
      </c>
      <c r="J67" s="19">
        <v>0</v>
      </c>
      <c r="K67" s="35">
        <f t="shared" si="19"/>
        <v>-269025.92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-20582.43</v>
      </c>
      <c r="E69" s="67">
        <f t="shared" si="21"/>
        <v>-13330</v>
      </c>
      <c r="F69" s="67">
        <f t="shared" si="21"/>
        <v>-18698.83</v>
      </c>
      <c r="G69" s="67">
        <f t="shared" si="21"/>
        <v>-28420.13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-206221.68000000002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48">
        <v>53883.72</v>
      </c>
      <c r="C101" s="48">
        <v>114890.11</v>
      </c>
      <c r="D101" s="48">
        <v>140897.17</v>
      </c>
      <c r="E101" s="48">
        <v>33133</v>
      </c>
      <c r="F101" s="48">
        <v>197668.15</v>
      </c>
      <c r="G101" s="48">
        <v>124370.34</v>
      </c>
      <c r="H101" s="48">
        <v>61727.38</v>
      </c>
      <c r="I101" s="48">
        <v>12304.15</v>
      </c>
      <c r="J101" s="48">
        <v>69487.76</v>
      </c>
      <c r="K101" s="48">
        <f>SUM(B101:J101)</f>
        <v>808361.78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1538287.14</v>
      </c>
      <c r="C104" s="24">
        <f t="shared" si="22"/>
        <v>2266926.46</v>
      </c>
      <c r="D104" s="24">
        <f t="shared" si="22"/>
        <v>2675498.7399999998</v>
      </c>
      <c r="E104" s="24">
        <f t="shared" si="22"/>
        <v>1379075.15</v>
      </c>
      <c r="F104" s="24">
        <f t="shared" si="22"/>
        <v>2126007.06</v>
      </c>
      <c r="G104" s="24">
        <f t="shared" si="22"/>
        <v>2901836</v>
      </c>
      <c r="H104" s="24">
        <f t="shared" si="22"/>
        <v>1511460.0999999999</v>
      </c>
      <c r="I104" s="24">
        <f>+I105+I106</f>
        <v>521477.64</v>
      </c>
      <c r="J104" s="24">
        <f>+J105+J106</f>
        <v>993757.96</v>
      </c>
      <c r="K104" s="48">
        <f>SUM(B104:J104)</f>
        <v>15914326.25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1519582.41</v>
      </c>
      <c r="C105" s="24">
        <f t="shared" si="23"/>
        <v>2243454.91</v>
      </c>
      <c r="D105" s="24">
        <f t="shared" si="23"/>
        <v>2650131.1199999996</v>
      </c>
      <c r="E105" s="24">
        <f t="shared" si="23"/>
        <v>1356776.4</v>
      </c>
      <c r="F105" s="24">
        <f t="shared" si="23"/>
        <v>2102591.96</v>
      </c>
      <c r="G105" s="24">
        <f t="shared" si="23"/>
        <v>2872355.2</v>
      </c>
      <c r="H105" s="24">
        <f t="shared" si="23"/>
        <v>1491520.71</v>
      </c>
      <c r="I105" s="24">
        <f t="shared" si="23"/>
        <v>521477.64</v>
      </c>
      <c r="J105" s="24">
        <f t="shared" si="23"/>
        <v>979797.02</v>
      </c>
      <c r="K105" s="48">
        <f>SUM(B105:J105)</f>
        <v>15737687.370000001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15914326.25</v>
      </c>
      <c r="L112" s="54"/>
    </row>
    <row r="113" spans="1:11" ht="18.75" customHeight="1">
      <c r="A113" s="26" t="s">
        <v>70</v>
      </c>
      <c r="B113" s="27">
        <v>201325.31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201325.31</v>
      </c>
    </row>
    <row r="114" spans="1:11" ht="18.75" customHeight="1">
      <c r="A114" s="26" t="s">
        <v>71</v>
      </c>
      <c r="B114" s="27">
        <v>1336961.84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1336961.84</v>
      </c>
    </row>
    <row r="115" spans="1:11" ht="18.75" customHeight="1">
      <c r="A115" s="26" t="s">
        <v>72</v>
      </c>
      <c r="B115" s="40">
        <v>0</v>
      </c>
      <c r="C115" s="27">
        <f>+C104</f>
        <v>2266926.46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2266926.46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2675498.7399999998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2675498.7399999998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1241167.63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1241167.63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137907.52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137907.52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395692.04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395692.04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765006.92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765006.92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106040.09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106040.09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859268.01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859268.01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884761.4</v>
      </c>
      <c r="H123" s="40">
        <v>0</v>
      </c>
      <c r="I123" s="40">
        <v>0</v>
      </c>
      <c r="J123" s="40">
        <v>0</v>
      </c>
      <c r="K123" s="41">
        <f t="shared" si="25"/>
        <v>884761.4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73263.39</v>
      </c>
      <c r="H124" s="40">
        <v>0</v>
      </c>
      <c r="I124" s="40">
        <v>0</v>
      </c>
      <c r="J124" s="40">
        <v>0</v>
      </c>
      <c r="K124" s="41">
        <f t="shared" si="25"/>
        <v>73263.39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400181.19</v>
      </c>
      <c r="H125" s="40">
        <v>0</v>
      </c>
      <c r="I125" s="40">
        <v>0</v>
      </c>
      <c r="J125" s="40">
        <v>0</v>
      </c>
      <c r="K125" s="41">
        <f t="shared" si="25"/>
        <v>400181.19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422867.84</v>
      </c>
      <c r="H126" s="40">
        <v>0</v>
      </c>
      <c r="I126" s="40">
        <v>0</v>
      </c>
      <c r="J126" s="40">
        <v>0</v>
      </c>
      <c r="K126" s="41">
        <f t="shared" si="25"/>
        <v>422867.84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1120762.17</v>
      </c>
      <c r="H127" s="40">
        <v>0</v>
      </c>
      <c r="I127" s="40">
        <v>0</v>
      </c>
      <c r="J127" s="40">
        <v>0</v>
      </c>
      <c r="K127" s="41">
        <f t="shared" si="25"/>
        <v>1120762.17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540824.9</v>
      </c>
      <c r="I128" s="40">
        <v>0</v>
      </c>
      <c r="J128" s="40">
        <v>0</v>
      </c>
      <c r="K128" s="41">
        <f t="shared" si="25"/>
        <v>540824.9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970635.2</v>
      </c>
      <c r="I129" s="40">
        <v>0</v>
      </c>
      <c r="J129" s="40">
        <v>0</v>
      </c>
      <c r="K129" s="41">
        <f t="shared" si="25"/>
        <v>970635.2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521477.64</v>
      </c>
      <c r="J130" s="40">
        <v>0</v>
      </c>
      <c r="K130" s="41">
        <f t="shared" si="25"/>
        <v>521477.64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993757.96</v>
      </c>
      <c r="K131" s="44">
        <f t="shared" si="25"/>
        <v>993757.96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2017-05-26T21:57:37Z</dcterms:modified>
  <cp:category/>
  <cp:version/>
  <cp:contentType/>
  <cp:contentStatus/>
</cp:coreProperties>
</file>