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<sst xmlns="http://schemas.openxmlformats.org/spreadsheetml/2006/main" count="135" uniqueCount="135">
  <si>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</si>
  <si>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</si>
  <si>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</si>
  <si>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</si>
  <si>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</si>
  <si>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</si>
  <si>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</si>
  <si>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</si>
  <si>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</si>
  <si>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</si>
  <si>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</si>
  <si>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</si>
  <si>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</si>
  <si>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</si>
  <si>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</si>
  <si>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</si>
  <si>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</si>
  <si>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</si>
  <si>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</si>
  <si>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</si>
  <si>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</si>
  <si>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</si>
  <si>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</si>
  <si>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</si>
  <si>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</si>
  <si>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</si>
  <si>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</si>
  <si>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</si>
  <si>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</si>
  <si>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</si>
  <si>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</si>
  <si>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</si>
  <si>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</si>
  <si>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</si>
  <si>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</si>
  <si>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</si>
  <si>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</si>
  <si>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</si>
  <si>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</si>
  <si>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</si>
  <si>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</si>
  <si>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</si>
  <si>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</si>
  <si>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</si>
  <si>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</si>
  <si>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</si>
  <si>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</si>
  <si>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</si>
  <si>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</si>
  <si>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</si>
  <si>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</si>
  <si>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</si>
  <si>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</si>
  <si>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</si>
  <si>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</si>
  <si>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</si>
  <si>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</si>
  <si>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</si>
  <si>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</si>
  <si>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</si>
  <si>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</si>
  <si>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</si>
  <si>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</si>
  <si>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</si>
  <si>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</si>
  <si>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</si>
  <si>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</si>
  <si>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</si>
  <si>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</si>
  <si>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</si>
  <si>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</si>
  <si>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</si>
  <si>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</si>
  <si>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</si>
  <si>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</si>
  <si>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</si>
  <si>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</si>
  <si>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</si>
  <si>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</si>
  <si>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</si>
  <si>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</si>
  <si>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</si>
  <si>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</si>
  <si>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</si>
  <si>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</si>
  <si>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</si>
  <si>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</si>
  <si>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</si>
  <si>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</si>
  <si>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</si>
  <si>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</si>
  <si>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</si>
  <si>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</si>
  <si>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</si>
  <si>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</si>
  <si>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</si>
  <si>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</si>
  <si>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</si>
  <si>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</si>
  <si>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</si>
  <si>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</si>
  <si>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</si>
  <si>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</si>
  <si>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</si>
  <si>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</si>
  <si>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</si>
  <si>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</si>
  <si>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</si>
  <si>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</si>
  <si>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</si>
  <si>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</si>
  <si>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</si>
  <si>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</si>
  <si>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</si>
  <si>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</si>
  <si>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</si>
  <si>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</si>
  <si>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</si>
  <si>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</si>
  <si>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</si>
  <si>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</si>
  <si>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</si>
  <si>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</si>
  <si>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</si>
  <si>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</si>
  <si>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</si>
  <si>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</si>
  <si>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</si>
  <si>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</si>
  <si>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</si>
  <si>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</si>
  <si>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</si>
  <si>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</si>
  <si>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</si>
  <si>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17/05/17 - VENCIMENTO 24/05/17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</si>
</sst>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617642</v>
      </c>
      <c r="C7" s="9">
        <f t="shared" si="0"/>
        <v>794086</v>
      </c>
      <c r="D7" s="9">
        <f t="shared" si="0"/>
        <v>797702</v>
      </c>
      <c r="E7" s="9">
        <f t="shared" si="0"/>
        <v>549953</v>
      </c>
      <c r="F7" s="9">
        <f t="shared" si="0"/>
        <v>745394</v>
      </c>
      <c r="G7" s="9">
        <f t="shared" si="0"/>
        <v>1217963</v>
      </c>
      <c r="H7" s="9">
        <f t="shared" si="0"/>
        <v>582711</v>
      </c>
      <c r="I7" s="9">
        <f t="shared" si="0"/>
        <v>128628</v>
      </c>
      <c r="J7" s="9">
        <f t="shared" si="0"/>
        <v>333509</v>
      </c>
      <c r="K7" s="9">
        <f t="shared" si="0"/>
        <v>5767588</v>
      </c>
      <c r="L7" s="52"/>
    </row>
    <row r="8" spans="1:11" ht="17.25" customHeight="1">
      <c r="A8" s="10" t="s">
        <v>97</v>
      </c>
      <c r="B8" s="11">
        <f>B9+B12+B16</f>
        <v>288657</v>
      </c>
      <c r="C8" s="11">
        <f aca="true" t="shared" si="1" ref="C8:J8">C9+C12+C16</f>
        <v>380509</v>
      </c>
      <c r="D8" s="11">
        <f t="shared" si="1"/>
        <v>359766</v>
      </c>
      <c r="E8" s="11">
        <f t="shared" si="1"/>
        <v>263688</v>
      </c>
      <c r="F8" s="11">
        <f t="shared" si="1"/>
        <v>344383</v>
      </c>
      <c r="G8" s="11">
        <f t="shared" si="1"/>
        <v>569186</v>
      </c>
      <c r="H8" s="11">
        <f t="shared" si="1"/>
        <v>297981</v>
      </c>
      <c r="I8" s="11">
        <f t="shared" si="1"/>
        <v>56187</v>
      </c>
      <c r="J8" s="11">
        <f t="shared" si="1"/>
        <v>146790</v>
      </c>
      <c r="K8" s="11">
        <f>SUM(B8:J8)</f>
        <v>2707147</v>
      </c>
    </row>
    <row r="9" spans="1:11" ht="17.25" customHeight="1">
      <c r="A9" s="15" t="s">
        <v>16</v>
      </c>
      <c r="B9" s="13">
        <f>+B10+B11</f>
        <v>32388</v>
      </c>
      <c r="C9" s="13">
        <f aca="true" t="shared" si="2" ref="C9:J9">+C10+C11</f>
        <v>45274</v>
      </c>
      <c r="D9" s="13">
        <f t="shared" si="2"/>
        <v>38180</v>
      </c>
      <c r="E9" s="13">
        <f t="shared" si="2"/>
        <v>29630</v>
      </c>
      <c r="F9" s="13">
        <f t="shared" si="2"/>
        <v>33059</v>
      </c>
      <c r="G9" s="13">
        <f t="shared" si="2"/>
        <v>43439</v>
      </c>
      <c r="H9" s="13">
        <f t="shared" si="2"/>
        <v>42493</v>
      </c>
      <c r="I9" s="13">
        <f t="shared" si="2"/>
        <v>7317</v>
      </c>
      <c r="J9" s="13">
        <f t="shared" si="2"/>
        <v>14058</v>
      </c>
      <c r="K9" s="11">
        <f>SUM(B9:J9)</f>
        <v>285838</v>
      </c>
    </row>
    <row r="10" spans="1:11" ht="17.25" customHeight="1">
      <c r="A10" s="29" t="s">
        <v>17</v>
      </c>
      <c r="B10" s="13">
        <v>32388</v>
      </c>
      <c r="C10" s="13">
        <v>45274</v>
      </c>
      <c r="D10" s="13">
        <v>38180</v>
      </c>
      <c r="E10" s="13">
        <v>29630</v>
      </c>
      <c r="F10" s="13">
        <v>33059</v>
      </c>
      <c r="G10" s="13">
        <v>43439</v>
      </c>
      <c r="H10" s="13">
        <v>42493</v>
      </c>
      <c r="I10" s="13">
        <v>7317</v>
      </c>
      <c r="J10" s="13">
        <v>14058</v>
      </c>
      <c r="K10" s="11">
        <f>SUM(B10:J10)</f>
        <v>285838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232971</v>
      </c>
      <c r="C12" s="17">
        <f t="shared" si="3"/>
        <v>304821</v>
      </c>
      <c r="D12" s="17">
        <f t="shared" si="3"/>
        <v>293074</v>
      </c>
      <c r="E12" s="17">
        <f t="shared" si="3"/>
        <v>213108</v>
      </c>
      <c r="F12" s="17">
        <f t="shared" si="3"/>
        <v>278667</v>
      </c>
      <c r="G12" s="17">
        <f t="shared" si="3"/>
        <v>469932</v>
      </c>
      <c r="H12" s="17">
        <f t="shared" si="3"/>
        <v>233094</v>
      </c>
      <c r="I12" s="17">
        <f t="shared" si="3"/>
        <v>43896</v>
      </c>
      <c r="J12" s="17">
        <f t="shared" si="3"/>
        <v>120685</v>
      </c>
      <c r="K12" s="11">
        <f aca="true" t="shared" si="4" ref="K12:K27">SUM(B12:J12)</f>
        <v>2190248</v>
      </c>
    </row>
    <row r="13" spans="1:13" ht="17.25" customHeight="1">
      <c r="A13" s="14" t="s">
        <v>19</v>
      </c>
      <c r="B13" s="13">
        <v>108308</v>
      </c>
      <c r="C13" s="13">
        <v>152135</v>
      </c>
      <c r="D13" s="13">
        <v>151109</v>
      </c>
      <c r="E13" s="13">
        <v>106251</v>
      </c>
      <c r="F13" s="13">
        <v>136909</v>
      </c>
      <c r="G13" s="13">
        <v>216743</v>
      </c>
      <c r="H13" s="13">
        <v>102784</v>
      </c>
      <c r="I13" s="13">
        <v>23944</v>
      </c>
      <c r="J13" s="13">
        <v>61619</v>
      </c>
      <c r="K13" s="11">
        <f t="shared" si="4"/>
        <v>1059802</v>
      </c>
      <c r="L13" s="52"/>
      <c r="M13" s="53"/>
    </row>
    <row r="14" spans="1:12" ht="17.25" customHeight="1">
      <c r="A14" s="14" t="s">
        <v>20</v>
      </c>
      <c r="B14" s="13">
        <v>113737</v>
      </c>
      <c r="C14" s="13">
        <v>135543</v>
      </c>
      <c r="D14" s="13">
        <v>131196</v>
      </c>
      <c r="E14" s="13">
        <v>96641</v>
      </c>
      <c r="F14" s="13">
        <v>130597</v>
      </c>
      <c r="G14" s="13">
        <v>236116</v>
      </c>
      <c r="H14" s="13">
        <v>110721</v>
      </c>
      <c r="I14" s="13">
        <v>17048</v>
      </c>
      <c r="J14" s="13">
        <v>55297</v>
      </c>
      <c r="K14" s="11">
        <f t="shared" si="4"/>
        <v>1026896</v>
      </c>
      <c r="L14" s="52"/>
    </row>
    <row r="15" spans="1:11" ht="17.25" customHeight="1">
      <c r="A15" s="14" t="s">
        <v>21</v>
      </c>
      <c r="B15" s="13">
        <v>10926</v>
      </c>
      <c r="C15" s="13">
        <v>17143</v>
      </c>
      <c r="D15" s="13">
        <v>10769</v>
      </c>
      <c r="E15" s="13">
        <v>10216</v>
      </c>
      <c r="F15" s="13">
        <v>11161</v>
      </c>
      <c r="G15" s="13">
        <v>17073</v>
      </c>
      <c r="H15" s="13">
        <v>19589</v>
      </c>
      <c r="I15" s="13">
        <v>2904</v>
      </c>
      <c r="J15" s="13">
        <v>3769</v>
      </c>
      <c r="K15" s="11">
        <f t="shared" si="4"/>
        <v>103550</v>
      </c>
    </row>
    <row r="16" spans="1:11" ht="17.25" customHeight="1">
      <c r="A16" s="15" t="s">
        <v>93</v>
      </c>
      <c r="B16" s="13">
        <f>B17+B18+B19</f>
        <v>23298</v>
      </c>
      <c r="C16" s="13">
        <f aca="true" t="shared" si="5" ref="C16:J16">C17+C18+C19</f>
        <v>30414</v>
      </c>
      <c r="D16" s="13">
        <f t="shared" si="5"/>
        <v>28512</v>
      </c>
      <c r="E16" s="13">
        <f t="shared" si="5"/>
        <v>20950</v>
      </c>
      <c r="F16" s="13">
        <f t="shared" si="5"/>
        <v>32657</v>
      </c>
      <c r="G16" s="13">
        <f t="shared" si="5"/>
        <v>55815</v>
      </c>
      <c r="H16" s="13">
        <f t="shared" si="5"/>
        <v>22394</v>
      </c>
      <c r="I16" s="13">
        <f t="shared" si="5"/>
        <v>4974</v>
      </c>
      <c r="J16" s="13">
        <f t="shared" si="5"/>
        <v>12047</v>
      </c>
      <c r="K16" s="11">
        <f t="shared" si="4"/>
        <v>231061</v>
      </c>
    </row>
    <row r="17" spans="1:11" ht="17.25" customHeight="1">
      <c r="A17" s="14" t="s">
        <v>94</v>
      </c>
      <c r="B17" s="13">
        <v>18353</v>
      </c>
      <c r="C17" s="13">
        <v>24596</v>
      </c>
      <c r="D17" s="13">
        <v>22325</v>
      </c>
      <c r="E17" s="13">
        <v>16403</v>
      </c>
      <c r="F17" s="13">
        <v>25749</v>
      </c>
      <c r="G17" s="13">
        <v>42984</v>
      </c>
      <c r="H17" s="13">
        <v>17786</v>
      </c>
      <c r="I17" s="13">
        <v>4119</v>
      </c>
      <c r="J17" s="13">
        <v>9441</v>
      </c>
      <c r="K17" s="11">
        <f t="shared" si="4"/>
        <v>181756</v>
      </c>
    </row>
    <row r="18" spans="1:11" ht="17.25" customHeight="1">
      <c r="A18" s="14" t="s">
        <v>95</v>
      </c>
      <c r="B18" s="13">
        <v>4854</v>
      </c>
      <c r="C18" s="13">
        <v>5704</v>
      </c>
      <c r="D18" s="13">
        <v>6120</v>
      </c>
      <c r="E18" s="13">
        <v>4478</v>
      </c>
      <c r="F18" s="13">
        <v>6797</v>
      </c>
      <c r="G18" s="13">
        <v>12669</v>
      </c>
      <c r="H18" s="13">
        <v>4456</v>
      </c>
      <c r="I18" s="13">
        <v>836</v>
      </c>
      <c r="J18" s="13">
        <v>2562</v>
      </c>
      <c r="K18" s="11">
        <f t="shared" si="4"/>
        <v>48476</v>
      </c>
    </row>
    <row r="19" spans="1:11" ht="17.25" customHeight="1">
      <c r="A19" s="14" t="s">
        <v>96</v>
      </c>
      <c r="B19" s="13">
        <v>91</v>
      </c>
      <c r="C19" s="13">
        <v>114</v>
      </c>
      <c r="D19" s="13">
        <v>67</v>
      </c>
      <c r="E19" s="13">
        <v>69</v>
      </c>
      <c r="F19" s="13">
        <v>111</v>
      </c>
      <c r="G19" s="13">
        <v>162</v>
      </c>
      <c r="H19" s="13">
        <v>152</v>
      </c>
      <c r="I19" s="13">
        <v>19</v>
      </c>
      <c r="J19" s="13">
        <v>44</v>
      </c>
      <c r="K19" s="11">
        <f t="shared" si="4"/>
        <v>829</v>
      </c>
    </row>
    <row r="20" spans="1:11" ht="17.25" customHeight="1">
      <c r="A20" s="16" t="s">
        <v>22</v>
      </c>
      <c r="B20" s="11">
        <f>+B21+B22+B23</f>
        <v>164367</v>
      </c>
      <c r="C20" s="11">
        <f aca="true" t="shared" si="6" ref="C20:J20">+C21+C22+C23</f>
        <v>187160</v>
      </c>
      <c r="D20" s="11">
        <f t="shared" si="6"/>
        <v>205800</v>
      </c>
      <c r="E20" s="11">
        <f t="shared" si="6"/>
        <v>133557</v>
      </c>
      <c r="F20" s="11">
        <f t="shared" si="6"/>
        <v>210260</v>
      </c>
      <c r="G20" s="11">
        <f t="shared" si="6"/>
        <v>388893</v>
      </c>
      <c r="H20" s="11">
        <f t="shared" si="6"/>
        <v>142007</v>
      </c>
      <c r="I20" s="11">
        <f t="shared" si="6"/>
        <v>33205</v>
      </c>
      <c r="J20" s="11">
        <f t="shared" si="6"/>
        <v>80790</v>
      </c>
      <c r="K20" s="11">
        <f t="shared" si="4"/>
        <v>1546039</v>
      </c>
    </row>
    <row r="21" spans="1:12" ht="17.25" customHeight="1">
      <c r="A21" s="12" t="s">
        <v>23</v>
      </c>
      <c r="B21" s="13">
        <v>84881</v>
      </c>
      <c r="C21" s="13">
        <v>107092</v>
      </c>
      <c r="D21" s="13">
        <v>118578</v>
      </c>
      <c r="E21" s="13">
        <v>75114</v>
      </c>
      <c r="F21" s="13">
        <v>115660</v>
      </c>
      <c r="G21" s="13">
        <v>197985</v>
      </c>
      <c r="H21" s="13">
        <v>76371</v>
      </c>
      <c r="I21" s="13">
        <v>20014</v>
      </c>
      <c r="J21" s="13">
        <v>44999</v>
      </c>
      <c r="K21" s="11">
        <f t="shared" si="4"/>
        <v>840694</v>
      </c>
      <c r="L21" s="52"/>
    </row>
    <row r="22" spans="1:12" ht="17.25" customHeight="1">
      <c r="A22" s="12" t="s">
        <v>24</v>
      </c>
      <c r="B22" s="13">
        <v>74730</v>
      </c>
      <c r="C22" s="13">
        <v>74347</v>
      </c>
      <c r="D22" s="13">
        <v>82676</v>
      </c>
      <c r="E22" s="13">
        <v>55056</v>
      </c>
      <c r="F22" s="13">
        <v>90142</v>
      </c>
      <c r="G22" s="13">
        <v>182758</v>
      </c>
      <c r="H22" s="13">
        <v>59586</v>
      </c>
      <c r="I22" s="13">
        <v>12177</v>
      </c>
      <c r="J22" s="13">
        <v>34215</v>
      </c>
      <c r="K22" s="11">
        <f t="shared" si="4"/>
        <v>665687</v>
      </c>
      <c r="L22" s="52"/>
    </row>
    <row r="23" spans="1:11" ht="17.25" customHeight="1">
      <c r="A23" s="12" t="s">
        <v>25</v>
      </c>
      <c r="B23" s="13">
        <v>4756</v>
      </c>
      <c r="C23" s="13">
        <v>5721</v>
      </c>
      <c r="D23" s="13">
        <v>4546</v>
      </c>
      <c r="E23" s="13">
        <v>3387</v>
      </c>
      <c r="F23" s="13">
        <v>4458</v>
      </c>
      <c r="G23" s="13">
        <v>8150</v>
      </c>
      <c r="H23" s="13">
        <v>6050</v>
      </c>
      <c r="I23" s="13">
        <v>1014</v>
      </c>
      <c r="J23" s="13">
        <v>1576</v>
      </c>
      <c r="K23" s="11">
        <f t="shared" si="4"/>
        <v>39658</v>
      </c>
    </row>
    <row r="24" spans="1:11" ht="17.25" customHeight="1">
      <c r="A24" s="16" t="s">
        <v>26</v>
      </c>
      <c r="B24" s="13">
        <f>+B25+B26</f>
        <v>164618</v>
      </c>
      <c r="C24" s="13">
        <f aca="true" t="shared" si="7" ref="C24:J24">+C25+C26</f>
        <v>226417</v>
      </c>
      <c r="D24" s="13">
        <f t="shared" si="7"/>
        <v>232136</v>
      </c>
      <c r="E24" s="13">
        <f t="shared" si="7"/>
        <v>152708</v>
      </c>
      <c r="F24" s="13">
        <f t="shared" si="7"/>
        <v>190751</v>
      </c>
      <c r="G24" s="13">
        <f t="shared" si="7"/>
        <v>259884</v>
      </c>
      <c r="H24" s="13">
        <f t="shared" si="7"/>
        <v>133246</v>
      </c>
      <c r="I24" s="13">
        <f t="shared" si="7"/>
        <v>39236</v>
      </c>
      <c r="J24" s="13">
        <f t="shared" si="7"/>
        <v>105929</v>
      </c>
      <c r="K24" s="11">
        <f t="shared" si="4"/>
        <v>1504925</v>
      </c>
    </row>
    <row r="25" spans="1:12" ht="17.25" customHeight="1">
      <c r="A25" s="12" t="s">
        <v>115</v>
      </c>
      <c r="B25" s="13">
        <v>67246</v>
      </c>
      <c r="C25" s="13">
        <v>101894</v>
      </c>
      <c r="D25" s="13">
        <v>110781</v>
      </c>
      <c r="E25" s="13">
        <v>73549</v>
      </c>
      <c r="F25" s="13">
        <v>86655</v>
      </c>
      <c r="G25" s="13">
        <v>110995</v>
      </c>
      <c r="H25" s="13">
        <v>56917</v>
      </c>
      <c r="I25" s="13">
        <v>20736</v>
      </c>
      <c r="J25" s="13">
        <v>47876</v>
      </c>
      <c r="K25" s="11">
        <f t="shared" si="4"/>
        <v>676649</v>
      </c>
      <c r="L25" s="52"/>
    </row>
    <row r="26" spans="1:12" ht="17.25" customHeight="1">
      <c r="A26" s="12" t="s">
        <v>116</v>
      </c>
      <c r="B26" s="13">
        <v>97372</v>
      </c>
      <c r="C26" s="13">
        <v>124523</v>
      </c>
      <c r="D26" s="13">
        <v>121355</v>
      </c>
      <c r="E26" s="13">
        <v>79159</v>
      </c>
      <c r="F26" s="13">
        <v>104096</v>
      </c>
      <c r="G26" s="13">
        <v>148889</v>
      </c>
      <c r="H26" s="13">
        <v>76329</v>
      </c>
      <c r="I26" s="13">
        <v>18500</v>
      </c>
      <c r="J26" s="13">
        <v>58053</v>
      </c>
      <c r="K26" s="11">
        <f t="shared" si="4"/>
        <v>828276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9477</v>
      </c>
      <c r="I27" s="11">
        <v>0</v>
      </c>
      <c r="J27" s="11">
        <v>0</v>
      </c>
      <c r="K27" s="11">
        <f t="shared" si="4"/>
        <v>9477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4362.34</v>
      </c>
      <c r="I35" s="19">
        <v>0</v>
      </c>
      <c r="J35" s="19">
        <v>0</v>
      </c>
      <c r="K35" s="23">
        <f>SUM(B35:J35)</f>
        <v>4362.34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1735888.26</v>
      </c>
      <c r="C47" s="22">
        <f aca="true" t="shared" si="12" ref="C47:H47">+C48+C57</f>
        <v>2493765.96</v>
      </c>
      <c r="D47" s="22">
        <f t="shared" si="12"/>
        <v>2819402.79</v>
      </c>
      <c r="E47" s="22">
        <f t="shared" si="12"/>
        <v>1660050.23</v>
      </c>
      <c r="F47" s="22">
        <f t="shared" si="12"/>
        <v>2220825.84</v>
      </c>
      <c r="G47" s="22">
        <f t="shared" si="12"/>
        <v>3059407.86</v>
      </c>
      <c r="H47" s="22">
        <f t="shared" si="12"/>
        <v>1686120.9200000002</v>
      </c>
      <c r="I47" s="22">
        <f>+I48+I57</f>
        <v>650804.34</v>
      </c>
      <c r="J47" s="22">
        <f>+J48+J57</f>
        <v>1015937.91</v>
      </c>
      <c r="K47" s="22">
        <f>SUM(B47:J47)</f>
        <v>17342204.11</v>
      </c>
    </row>
    <row r="48" spans="1:11" ht="17.25" customHeight="1">
      <c r="A48" s="16" t="s">
        <v>108</v>
      </c>
      <c r="B48" s="23">
        <f>SUM(B49:B56)</f>
        <v>1717183.53</v>
      </c>
      <c r="C48" s="23">
        <f aca="true" t="shared" si="13" ref="C48:J48">SUM(C49:C56)</f>
        <v>2470294.41</v>
      </c>
      <c r="D48" s="23">
        <f t="shared" si="13"/>
        <v>2794035.17</v>
      </c>
      <c r="E48" s="23">
        <f t="shared" si="13"/>
        <v>1637751.48</v>
      </c>
      <c r="F48" s="23">
        <f t="shared" si="13"/>
        <v>2197410.7399999998</v>
      </c>
      <c r="G48" s="23">
        <f t="shared" si="13"/>
        <v>3029927.06</v>
      </c>
      <c r="H48" s="23">
        <f t="shared" si="13"/>
        <v>1666181.5300000003</v>
      </c>
      <c r="I48" s="23">
        <f t="shared" si="13"/>
        <v>650804.34</v>
      </c>
      <c r="J48" s="23">
        <f t="shared" si="13"/>
        <v>1001976.9700000001</v>
      </c>
      <c r="K48" s="23">
        <f aca="true" t="shared" si="14" ref="K48:K57">SUM(B48:J48)</f>
        <v>17165565.23</v>
      </c>
    </row>
    <row r="49" spans="1:11" ht="17.25" customHeight="1">
      <c r="A49" s="34" t="s">
        <v>43</v>
      </c>
      <c r="B49" s="23">
        <f aca="true" t="shared" si="15" ref="B49:H49">ROUND(B30*B7,2)</f>
        <v>1716056.53</v>
      </c>
      <c r="C49" s="23">
        <f t="shared" si="15"/>
        <v>2462937.14</v>
      </c>
      <c r="D49" s="23">
        <f t="shared" si="15"/>
        <v>2791637.92</v>
      </c>
      <c r="E49" s="23">
        <f t="shared" si="15"/>
        <v>1636825.11</v>
      </c>
      <c r="F49" s="23">
        <f t="shared" si="15"/>
        <v>2195632.57</v>
      </c>
      <c r="G49" s="23">
        <f t="shared" si="15"/>
        <v>3027247.04</v>
      </c>
      <c r="H49" s="23">
        <f t="shared" si="15"/>
        <v>1660784.62</v>
      </c>
      <c r="I49" s="23">
        <f>ROUND(I30*I7,2)</f>
        <v>649738.62</v>
      </c>
      <c r="J49" s="23">
        <f>ROUND(J30*J7,2)</f>
        <v>999759.93</v>
      </c>
      <c r="K49" s="23">
        <f t="shared" si="14"/>
        <v>17140619.48</v>
      </c>
    </row>
    <row r="50" spans="1:11" ht="17.25" customHeight="1">
      <c r="A50" s="34" t="s">
        <v>44</v>
      </c>
      <c r="B50" s="19">
        <v>0</v>
      </c>
      <c r="C50" s="23">
        <f>ROUND(C31*C7,2)</f>
        <v>5474.57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5474.57</v>
      </c>
    </row>
    <row r="51" spans="1:11" ht="17.25" customHeight="1">
      <c r="A51" s="66" t="s">
        <v>104</v>
      </c>
      <c r="B51" s="67">
        <f aca="true" t="shared" si="16" ref="B51:H51">ROUND(B32*B7,2)</f>
        <v>-2964.68</v>
      </c>
      <c r="C51" s="67">
        <f t="shared" si="16"/>
        <v>-3891.02</v>
      </c>
      <c r="D51" s="67">
        <f t="shared" si="16"/>
        <v>-3988.51</v>
      </c>
      <c r="E51" s="67">
        <f t="shared" si="16"/>
        <v>-2519.03</v>
      </c>
      <c r="F51" s="67">
        <f t="shared" si="16"/>
        <v>-3503.35</v>
      </c>
      <c r="G51" s="67">
        <f t="shared" si="16"/>
        <v>-4750.06</v>
      </c>
      <c r="H51" s="67">
        <f t="shared" si="16"/>
        <v>-2680.47</v>
      </c>
      <c r="I51" s="19">
        <v>0</v>
      </c>
      <c r="J51" s="19">
        <v>0</v>
      </c>
      <c r="K51" s="67">
        <f>SUM(B51:J51)</f>
        <v>-24297.120000000003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4362.34</v>
      </c>
      <c r="I53" s="31">
        <f>+I35</f>
        <v>0</v>
      </c>
      <c r="J53" s="31">
        <f>+J35</f>
        <v>0</v>
      </c>
      <c r="K53" s="23">
        <f t="shared" si="14"/>
        <v>4362.34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-183042.96999999997</v>
      </c>
      <c r="C61" s="35">
        <f t="shared" si="17"/>
        <v>-196956.74000000005</v>
      </c>
      <c r="D61" s="35">
        <f t="shared" si="17"/>
        <v>-190224.11</v>
      </c>
      <c r="E61" s="35">
        <f t="shared" si="17"/>
        <v>-257481.22999999998</v>
      </c>
      <c r="F61" s="35">
        <f t="shared" si="17"/>
        <v>-228520.76</v>
      </c>
      <c r="G61" s="35">
        <f t="shared" si="17"/>
        <v>-266572.62</v>
      </c>
      <c r="H61" s="35">
        <f t="shared" si="17"/>
        <v>-175141.58</v>
      </c>
      <c r="I61" s="35">
        <f t="shared" si="17"/>
        <v>-95385.08000000002</v>
      </c>
      <c r="J61" s="35">
        <f t="shared" si="17"/>
        <v>-63326.31</v>
      </c>
      <c r="K61" s="35">
        <f>SUM(B61:J61)</f>
        <v>-1656651.4000000004</v>
      </c>
    </row>
    <row r="62" spans="1:11" ht="18.75" customHeight="1">
      <c r="A62" s="16" t="s">
        <v>74</v>
      </c>
      <c r="B62" s="35">
        <f aca="true" t="shared" si="18" ref="B62:J62">B63+B64+B65+B66+B67+B68</f>
        <v>-169191.61</v>
      </c>
      <c r="C62" s="35">
        <f t="shared" si="18"/>
        <v>-176772.38000000003</v>
      </c>
      <c r="D62" s="35">
        <f t="shared" si="18"/>
        <v>-169641.68</v>
      </c>
      <c r="E62" s="35">
        <f t="shared" si="18"/>
        <v>-244151.22999999998</v>
      </c>
      <c r="F62" s="35">
        <f t="shared" si="18"/>
        <v>-209821.93</v>
      </c>
      <c r="G62" s="35">
        <f t="shared" si="18"/>
        <v>-238152.49</v>
      </c>
      <c r="H62" s="35">
        <f t="shared" si="18"/>
        <v>-161473.4</v>
      </c>
      <c r="I62" s="35">
        <f t="shared" si="18"/>
        <v>-27804.6</v>
      </c>
      <c r="J62" s="35">
        <f t="shared" si="18"/>
        <v>-53420.4</v>
      </c>
      <c r="K62" s="35">
        <f aca="true" t="shared" si="19" ref="K62:K91">SUM(B62:J62)</f>
        <v>-1450429.7199999997</v>
      </c>
    </row>
    <row r="63" spans="1:11" ht="18.75" customHeight="1">
      <c r="A63" s="12" t="s">
        <v>75</v>
      </c>
      <c r="B63" s="35">
        <f>-ROUND(B9*$D$3,2)</f>
        <v>-123074.4</v>
      </c>
      <c r="C63" s="35">
        <f aca="true" t="shared" si="20" ref="C63:J63">-ROUND(C9*$D$3,2)</f>
        <v>-172041.2</v>
      </c>
      <c r="D63" s="35">
        <f t="shared" si="20"/>
        <v>-145084</v>
      </c>
      <c r="E63" s="35">
        <f t="shared" si="20"/>
        <v>-112594</v>
      </c>
      <c r="F63" s="35">
        <f t="shared" si="20"/>
        <v>-125624.2</v>
      </c>
      <c r="G63" s="35">
        <f t="shared" si="20"/>
        <v>-165068.2</v>
      </c>
      <c r="H63" s="35">
        <f t="shared" si="20"/>
        <v>-161473.4</v>
      </c>
      <c r="I63" s="35">
        <f t="shared" si="20"/>
        <v>-27804.6</v>
      </c>
      <c r="J63" s="35">
        <f t="shared" si="20"/>
        <v>-53420.4</v>
      </c>
      <c r="K63" s="35">
        <f t="shared" si="19"/>
        <v>-1086184.4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-619.4</v>
      </c>
      <c r="C65" s="35">
        <v>-205.2</v>
      </c>
      <c r="D65" s="35">
        <v>-201.4</v>
      </c>
      <c r="E65" s="35">
        <v>-950</v>
      </c>
      <c r="F65" s="35">
        <v>-467.4</v>
      </c>
      <c r="G65" s="35">
        <v>-376.2</v>
      </c>
      <c r="H65" s="19">
        <v>0</v>
      </c>
      <c r="I65" s="19">
        <v>0</v>
      </c>
      <c r="J65" s="19">
        <v>0</v>
      </c>
      <c r="K65" s="35">
        <f t="shared" si="19"/>
        <v>-2819.6</v>
      </c>
    </row>
    <row r="66" spans="1:11" ht="18.75" customHeight="1">
      <c r="A66" s="12" t="s">
        <v>105</v>
      </c>
      <c r="B66" s="35">
        <v>-2245.8</v>
      </c>
      <c r="C66" s="35">
        <v>-1520</v>
      </c>
      <c r="D66" s="35">
        <v>-1622.6</v>
      </c>
      <c r="E66" s="35">
        <v>-2333.2</v>
      </c>
      <c r="F66" s="35">
        <v>-1561.8</v>
      </c>
      <c r="G66" s="35">
        <v>-1143.8</v>
      </c>
      <c r="H66" s="19">
        <v>0</v>
      </c>
      <c r="I66" s="19">
        <v>0</v>
      </c>
      <c r="J66" s="19">
        <v>0</v>
      </c>
      <c r="K66" s="35">
        <f t="shared" si="19"/>
        <v>-10427.199999999999</v>
      </c>
    </row>
    <row r="67" spans="1:11" ht="18.75" customHeight="1">
      <c r="A67" s="12" t="s">
        <v>52</v>
      </c>
      <c r="B67" s="35">
        <v>-43252.01</v>
      </c>
      <c r="C67" s="35">
        <v>-3005.98</v>
      </c>
      <c r="D67" s="35">
        <v>-22733.68</v>
      </c>
      <c r="E67" s="35">
        <v>-128274.03</v>
      </c>
      <c r="F67" s="35">
        <v>-82168.53</v>
      </c>
      <c r="G67" s="35">
        <v>-71564.29</v>
      </c>
      <c r="H67" s="19">
        <v>0</v>
      </c>
      <c r="I67" s="19">
        <v>0</v>
      </c>
      <c r="J67" s="19">
        <v>0</v>
      </c>
      <c r="K67" s="35">
        <f t="shared" si="19"/>
        <v>-350998.51999999996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-20582.43</v>
      </c>
      <c r="E69" s="67">
        <f t="shared" si="21"/>
        <v>-13330</v>
      </c>
      <c r="F69" s="67">
        <f t="shared" si="21"/>
        <v>-18698.83</v>
      </c>
      <c r="G69" s="67">
        <f t="shared" si="21"/>
        <v>-28420.13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-206221.68000000002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-500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1552845.2899999998</v>
      </c>
      <c r="C104" s="24">
        <f t="shared" si="22"/>
        <v>2296809.22</v>
      </c>
      <c r="D104" s="24">
        <f t="shared" si="22"/>
        <v>2629178.6799999997</v>
      </c>
      <c r="E104" s="24">
        <f t="shared" si="22"/>
        <v>1402569</v>
      </c>
      <c r="F104" s="24">
        <f t="shared" si="22"/>
        <v>1992305.0799999998</v>
      </c>
      <c r="G104" s="24">
        <f t="shared" si="22"/>
        <v>2792835.24</v>
      </c>
      <c r="H104" s="24">
        <f t="shared" si="22"/>
        <v>1510979.3400000003</v>
      </c>
      <c r="I104" s="24">
        <f>+I105+I106</f>
        <v>555419.26</v>
      </c>
      <c r="J104" s="24">
        <f>+J105+J106</f>
        <v>952611.6</v>
      </c>
      <c r="K104" s="48">
        <f>SUM(B104:J104)</f>
        <v>15685552.709999999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1534140.5599999998</v>
      </c>
      <c r="C105" s="24">
        <f t="shared" si="23"/>
        <v>2273337.6700000004</v>
      </c>
      <c r="D105" s="24">
        <f t="shared" si="23"/>
        <v>2603811.0599999996</v>
      </c>
      <c r="E105" s="24">
        <f t="shared" si="23"/>
        <v>1380270.25</v>
      </c>
      <c r="F105" s="24">
        <f t="shared" si="23"/>
        <v>1968889.9799999997</v>
      </c>
      <c r="G105" s="24">
        <f t="shared" si="23"/>
        <v>2763354.4400000004</v>
      </c>
      <c r="H105" s="24">
        <f t="shared" si="23"/>
        <v>1491039.9500000004</v>
      </c>
      <c r="I105" s="24">
        <f t="shared" si="23"/>
        <v>555419.26</v>
      </c>
      <c r="J105" s="24">
        <f t="shared" si="23"/>
        <v>938650.66</v>
      </c>
      <c r="K105" s="48">
        <f>SUM(B105:J105)</f>
        <v>15508913.830000002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15685552.719999997</v>
      </c>
      <c r="L112" s="54"/>
    </row>
    <row r="113" spans="1:11" ht="18.75" customHeight="1">
      <c r="A113" s="26" t="s">
        <v>70</v>
      </c>
      <c r="B113" s="27">
        <v>197192.61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197192.61</v>
      </c>
    </row>
    <row r="114" spans="1:11" ht="18.75" customHeight="1">
      <c r="A114" s="26" t="s">
        <v>71</v>
      </c>
      <c r="B114" s="27">
        <v>1355652.69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1355652.69</v>
      </c>
    </row>
    <row r="115" spans="1:11" ht="18.75" customHeight="1">
      <c r="A115" s="26" t="s">
        <v>72</v>
      </c>
      <c r="B115" s="40">
        <v>0</v>
      </c>
      <c r="C115" s="27">
        <f>+C104</f>
        <v>2296809.22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2296809.22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2629178.6799999997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2629178.6799999997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1262312.1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1262312.1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140256.9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140256.9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367051.1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367051.1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685047.14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685047.14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103428.6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103428.6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836778.24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836778.24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786850.87</v>
      </c>
      <c r="H123" s="40">
        <v>0</v>
      </c>
      <c r="I123" s="40">
        <v>0</v>
      </c>
      <c r="J123" s="40">
        <v>0</v>
      </c>
      <c r="K123" s="41">
        <f t="shared" si="25"/>
        <v>786850.87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65164.83</v>
      </c>
      <c r="H124" s="40">
        <v>0</v>
      </c>
      <c r="I124" s="40">
        <v>0</v>
      </c>
      <c r="J124" s="40">
        <v>0</v>
      </c>
      <c r="K124" s="41">
        <f t="shared" si="25"/>
        <v>65164.83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402463.51</v>
      </c>
      <c r="H125" s="40">
        <v>0</v>
      </c>
      <c r="I125" s="40">
        <v>0</v>
      </c>
      <c r="J125" s="40">
        <v>0</v>
      </c>
      <c r="K125" s="41">
        <f t="shared" si="25"/>
        <v>402463.51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410352.28</v>
      </c>
      <c r="H126" s="40">
        <v>0</v>
      </c>
      <c r="I126" s="40">
        <v>0</v>
      </c>
      <c r="J126" s="40">
        <v>0</v>
      </c>
      <c r="K126" s="41">
        <f t="shared" si="25"/>
        <v>410352.28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1128003.75</v>
      </c>
      <c r="H127" s="40">
        <v>0</v>
      </c>
      <c r="I127" s="40">
        <v>0</v>
      </c>
      <c r="J127" s="40">
        <v>0</v>
      </c>
      <c r="K127" s="41">
        <f t="shared" si="25"/>
        <v>1128003.75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536985.44</v>
      </c>
      <c r="I128" s="40">
        <v>0</v>
      </c>
      <c r="J128" s="40">
        <v>0</v>
      </c>
      <c r="K128" s="41">
        <f t="shared" si="25"/>
        <v>536985.44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973993.9</v>
      </c>
      <c r="I129" s="40">
        <v>0</v>
      </c>
      <c r="J129" s="40">
        <v>0</v>
      </c>
      <c r="K129" s="41">
        <f t="shared" si="25"/>
        <v>973993.9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555419.26</v>
      </c>
      <c r="J130" s="40">
        <v>0</v>
      </c>
      <c r="K130" s="41">
        <f t="shared" si="25"/>
        <v>555419.26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952611.6</v>
      </c>
      <c r="K131" s="44">
        <f t="shared" si="25"/>
        <v>952611.6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2017-05-23T18:33:15Z</dcterms:modified>
  <cp:category/>
  <cp:version/>
  <cp:contentType/>
  <cp:contentStatus/>
</cp:coreProperties>
</file>