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<sst xmlns="http://schemas.openxmlformats.org/spreadsheetml/2006/main" count="135" uniqueCount="135">
  <si>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</si>
  <si>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</si>
  <si>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</si>
  <si>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</si>
  <si>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</si>
  <si>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</si>
  <si>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</si>
  <si>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</si>
  <si>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</si>
  <si>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</si>
  <si>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</si>
  <si>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</si>
  <si>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</si>
  <si>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</si>
  <si>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</si>
  <si>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</si>
  <si>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</si>
  <si>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</si>
  <si>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</si>
  <si>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</si>
  <si>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</si>
  <si>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</si>
  <si>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</si>
  <si>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</si>
  <si>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</si>
  <si>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</si>
  <si>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</si>
  <si>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</si>
  <si>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</si>
  <si>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</si>
  <si>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</si>
  <si>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</si>
  <si>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</si>
  <si>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</si>
  <si>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</si>
  <si>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</si>
  <si>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</si>
  <si>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</si>
  <si>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</si>
  <si>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</si>
  <si>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</si>
  <si>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</si>
  <si>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</si>
  <si>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</si>
  <si>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</si>
  <si>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</si>
  <si>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</si>
  <si>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</si>
  <si>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</si>
  <si>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</si>
  <si>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</si>
  <si>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</si>
  <si>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</si>
  <si>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</si>
  <si>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</si>
  <si>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</si>
  <si>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</si>
  <si>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</si>
  <si>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</si>
  <si>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</si>
  <si>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</si>
  <si>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</si>
  <si>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</si>
  <si>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</si>
  <si>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</si>
  <si>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</si>
  <si>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</si>
  <si>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</si>
  <si>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</si>
  <si>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</si>
  <si>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</si>
  <si>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</si>
  <si>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</si>
  <si>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</si>
  <si>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</si>
  <si>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</si>
  <si>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</si>
  <si>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</si>
  <si>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</si>
  <si>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</si>
  <si>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</si>
  <si>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</si>
  <si>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</si>
  <si>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</si>
  <si>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</si>
  <si>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</si>
  <si>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</si>
  <si>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</si>
  <si>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</si>
  <si>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</si>
  <si>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</si>
  <si>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</si>
  <si>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</si>
  <si>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</si>
  <si>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</si>
  <si>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</si>
  <si>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</si>
  <si>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</si>
  <si>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</si>
  <si>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</si>
  <si>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</si>
  <si>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</si>
  <si>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</si>
  <si>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</si>
  <si>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</si>
  <si>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</si>
  <si>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</si>
  <si>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</si>
  <si>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</si>
  <si>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</si>
  <si>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</si>
  <si>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</si>
  <si>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</si>
  <si>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</si>
  <si>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</si>
  <si>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</si>
  <si>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</si>
  <si>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</si>
  <si>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</si>
  <si>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</si>
  <si>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</si>
  <si>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</si>
  <si>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</si>
  <si>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</si>
  <si>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</si>
  <si>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</si>
  <si>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</si>
  <si>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</si>
  <si>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</si>
  <si>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</si>
  <si>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</si>
  <si>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</si>
  <si>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</si>
  <si>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</si>
  <si>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16/05/17 - VENCIMENTO 23/05/17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</si>
</sst>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613971</v>
      </c>
      <c r="C7" s="9">
        <f t="shared" si="0"/>
        <v>784267</v>
      </c>
      <c r="D7" s="9">
        <f t="shared" si="0"/>
        <v>817317</v>
      </c>
      <c r="E7" s="9">
        <f t="shared" si="0"/>
        <v>547166</v>
      </c>
      <c r="F7" s="9">
        <f t="shared" si="0"/>
        <v>744214</v>
      </c>
      <c r="G7" s="9">
        <f t="shared" si="0"/>
        <v>1229328</v>
      </c>
      <c r="H7" s="9">
        <f t="shared" si="0"/>
        <v>580230</v>
      </c>
      <c r="I7" s="9">
        <f t="shared" si="0"/>
        <v>127273</v>
      </c>
      <c r="J7" s="9">
        <f t="shared" si="0"/>
        <v>333393</v>
      </c>
      <c r="K7" s="9">
        <f t="shared" si="0"/>
        <v>5777159</v>
      </c>
      <c r="L7" s="52"/>
    </row>
    <row r="8" spans="1:11" ht="17.25" customHeight="1">
      <c r="A8" s="10" t="s">
        <v>97</v>
      </c>
      <c r="B8" s="11">
        <f>B9+B12+B16</f>
        <v>287978</v>
      </c>
      <c r="C8" s="11">
        <f aca="true" t="shared" si="1" ref="C8:J8">C9+C12+C16</f>
        <v>376984</v>
      </c>
      <c r="D8" s="11">
        <f t="shared" si="1"/>
        <v>367084</v>
      </c>
      <c r="E8" s="11">
        <f t="shared" si="1"/>
        <v>263815</v>
      </c>
      <c r="F8" s="11">
        <f t="shared" si="1"/>
        <v>345514</v>
      </c>
      <c r="G8" s="11">
        <f t="shared" si="1"/>
        <v>577508</v>
      </c>
      <c r="H8" s="11">
        <f t="shared" si="1"/>
        <v>299039</v>
      </c>
      <c r="I8" s="11">
        <f t="shared" si="1"/>
        <v>55632</v>
      </c>
      <c r="J8" s="11">
        <f t="shared" si="1"/>
        <v>147420</v>
      </c>
      <c r="K8" s="11">
        <f>SUM(B8:J8)</f>
        <v>2720974</v>
      </c>
    </row>
    <row r="9" spans="1:11" ht="17.25" customHeight="1">
      <c r="A9" s="15" t="s">
        <v>16</v>
      </c>
      <c r="B9" s="13">
        <f>+B10+B11</f>
        <v>33112</v>
      </c>
      <c r="C9" s="13">
        <f aca="true" t="shared" si="2" ref="C9:J9">+C10+C11</f>
        <v>46856</v>
      </c>
      <c r="D9" s="13">
        <f t="shared" si="2"/>
        <v>40829</v>
      </c>
      <c r="E9" s="13">
        <f t="shared" si="2"/>
        <v>30915</v>
      </c>
      <c r="F9" s="13">
        <f t="shared" si="2"/>
        <v>35128</v>
      </c>
      <c r="G9" s="13">
        <f t="shared" si="2"/>
        <v>46072</v>
      </c>
      <c r="H9" s="13">
        <f t="shared" si="2"/>
        <v>44339</v>
      </c>
      <c r="I9" s="13">
        <f t="shared" si="2"/>
        <v>7484</v>
      </c>
      <c r="J9" s="13">
        <f t="shared" si="2"/>
        <v>14856</v>
      </c>
      <c r="K9" s="11">
        <f>SUM(B9:J9)</f>
        <v>299591</v>
      </c>
    </row>
    <row r="10" spans="1:11" ht="17.25" customHeight="1">
      <c r="A10" s="29" t="s">
        <v>17</v>
      </c>
      <c r="B10" s="13">
        <v>33112</v>
      </c>
      <c r="C10" s="13">
        <v>46856</v>
      </c>
      <c r="D10" s="13">
        <v>40829</v>
      </c>
      <c r="E10" s="13">
        <v>30915</v>
      </c>
      <c r="F10" s="13">
        <v>35128</v>
      </c>
      <c r="G10" s="13">
        <v>46072</v>
      </c>
      <c r="H10" s="13">
        <v>44339</v>
      </c>
      <c r="I10" s="13">
        <v>7484</v>
      </c>
      <c r="J10" s="13">
        <v>14856</v>
      </c>
      <c r="K10" s="11">
        <f>SUM(B10:J10)</f>
        <v>299591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231499</v>
      </c>
      <c r="C12" s="17">
        <f t="shared" si="3"/>
        <v>299771</v>
      </c>
      <c r="D12" s="17">
        <f t="shared" si="3"/>
        <v>296593</v>
      </c>
      <c r="E12" s="17">
        <f t="shared" si="3"/>
        <v>212113</v>
      </c>
      <c r="F12" s="17">
        <f t="shared" si="3"/>
        <v>277531</v>
      </c>
      <c r="G12" s="17">
        <f t="shared" si="3"/>
        <v>474659</v>
      </c>
      <c r="H12" s="17">
        <f t="shared" si="3"/>
        <v>231993</v>
      </c>
      <c r="I12" s="17">
        <f t="shared" si="3"/>
        <v>43375</v>
      </c>
      <c r="J12" s="17">
        <f t="shared" si="3"/>
        <v>120525</v>
      </c>
      <c r="K12" s="11">
        <f aca="true" t="shared" si="4" ref="K12:K27">SUM(B12:J12)</f>
        <v>2188059</v>
      </c>
    </row>
    <row r="13" spans="1:13" ht="17.25" customHeight="1">
      <c r="A13" s="14" t="s">
        <v>19</v>
      </c>
      <c r="B13" s="13">
        <v>106537</v>
      </c>
      <c r="C13" s="13">
        <v>148628</v>
      </c>
      <c r="D13" s="13">
        <v>152381</v>
      </c>
      <c r="E13" s="13">
        <v>104824</v>
      </c>
      <c r="F13" s="13">
        <v>135179</v>
      </c>
      <c r="G13" s="13">
        <v>217340</v>
      </c>
      <c r="H13" s="13">
        <v>101596</v>
      </c>
      <c r="I13" s="13">
        <v>23437</v>
      </c>
      <c r="J13" s="13">
        <v>61393</v>
      </c>
      <c r="K13" s="11">
        <f t="shared" si="4"/>
        <v>1051315</v>
      </c>
      <c r="L13" s="52"/>
      <c r="M13" s="53"/>
    </row>
    <row r="14" spans="1:12" ht="17.25" customHeight="1">
      <c r="A14" s="14" t="s">
        <v>20</v>
      </c>
      <c r="B14" s="13">
        <v>114063</v>
      </c>
      <c r="C14" s="13">
        <v>134343</v>
      </c>
      <c r="D14" s="13">
        <v>133104</v>
      </c>
      <c r="E14" s="13">
        <v>96968</v>
      </c>
      <c r="F14" s="13">
        <v>131096</v>
      </c>
      <c r="G14" s="13">
        <v>239965</v>
      </c>
      <c r="H14" s="13">
        <v>110709</v>
      </c>
      <c r="I14" s="13">
        <v>17039</v>
      </c>
      <c r="J14" s="13">
        <v>55357</v>
      </c>
      <c r="K14" s="11">
        <f t="shared" si="4"/>
        <v>1032644</v>
      </c>
      <c r="L14" s="52"/>
    </row>
    <row r="15" spans="1:11" ht="17.25" customHeight="1">
      <c r="A15" s="14" t="s">
        <v>21</v>
      </c>
      <c r="B15" s="13">
        <v>10899</v>
      </c>
      <c r="C15" s="13">
        <v>16800</v>
      </c>
      <c r="D15" s="13">
        <v>11108</v>
      </c>
      <c r="E15" s="13">
        <v>10321</v>
      </c>
      <c r="F15" s="13">
        <v>11256</v>
      </c>
      <c r="G15" s="13">
        <v>17354</v>
      </c>
      <c r="H15" s="13">
        <v>19688</v>
      </c>
      <c r="I15" s="13">
        <v>2899</v>
      </c>
      <c r="J15" s="13">
        <v>3775</v>
      </c>
      <c r="K15" s="11">
        <f t="shared" si="4"/>
        <v>104100</v>
      </c>
    </row>
    <row r="16" spans="1:11" ht="17.25" customHeight="1">
      <c r="A16" s="15" t="s">
        <v>93</v>
      </c>
      <c r="B16" s="13">
        <f>B17+B18+B19</f>
        <v>23367</v>
      </c>
      <c r="C16" s="13">
        <f aca="true" t="shared" si="5" ref="C16:J16">C17+C18+C19</f>
        <v>30357</v>
      </c>
      <c r="D16" s="13">
        <f t="shared" si="5"/>
        <v>29662</v>
      </c>
      <c r="E16" s="13">
        <f t="shared" si="5"/>
        <v>20787</v>
      </c>
      <c r="F16" s="13">
        <f t="shared" si="5"/>
        <v>32855</v>
      </c>
      <c r="G16" s="13">
        <f t="shared" si="5"/>
        <v>56777</v>
      </c>
      <c r="H16" s="13">
        <f t="shared" si="5"/>
        <v>22707</v>
      </c>
      <c r="I16" s="13">
        <f t="shared" si="5"/>
        <v>4773</v>
      </c>
      <c r="J16" s="13">
        <f t="shared" si="5"/>
        <v>12039</v>
      </c>
      <c r="K16" s="11">
        <f t="shared" si="4"/>
        <v>233324</v>
      </c>
    </row>
    <row r="17" spans="1:11" ht="17.25" customHeight="1">
      <c r="A17" s="14" t="s">
        <v>94</v>
      </c>
      <c r="B17" s="13">
        <v>18293</v>
      </c>
      <c r="C17" s="13">
        <v>24471</v>
      </c>
      <c r="D17" s="13">
        <v>23239</v>
      </c>
      <c r="E17" s="13">
        <v>16244</v>
      </c>
      <c r="F17" s="13">
        <v>25707</v>
      </c>
      <c r="G17" s="13">
        <v>43427</v>
      </c>
      <c r="H17" s="13">
        <v>18072</v>
      </c>
      <c r="I17" s="13">
        <v>3928</v>
      </c>
      <c r="J17" s="13">
        <v>9386</v>
      </c>
      <c r="K17" s="11">
        <f t="shared" si="4"/>
        <v>182767</v>
      </c>
    </row>
    <row r="18" spans="1:11" ht="17.25" customHeight="1">
      <c r="A18" s="14" t="s">
        <v>95</v>
      </c>
      <c r="B18" s="13">
        <v>4971</v>
      </c>
      <c r="C18" s="13">
        <v>5755</v>
      </c>
      <c r="D18" s="13">
        <v>6353</v>
      </c>
      <c r="E18" s="13">
        <v>4462</v>
      </c>
      <c r="F18" s="13">
        <v>7030</v>
      </c>
      <c r="G18" s="13">
        <v>13193</v>
      </c>
      <c r="H18" s="13">
        <v>4498</v>
      </c>
      <c r="I18" s="13">
        <v>830</v>
      </c>
      <c r="J18" s="13">
        <v>2615</v>
      </c>
      <c r="K18" s="11">
        <f t="shared" si="4"/>
        <v>49707</v>
      </c>
    </row>
    <row r="19" spans="1:11" ht="17.25" customHeight="1">
      <c r="A19" s="14" t="s">
        <v>96</v>
      </c>
      <c r="B19" s="13">
        <v>103</v>
      </c>
      <c r="C19" s="13">
        <v>131</v>
      </c>
      <c r="D19" s="13">
        <v>70</v>
      </c>
      <c r="E19" s="13">
        <v>81</v>
      </c>
      <c r="F19" s="13">
        <v>118</v>
      </c>
      <c r="G19" s="13">
        <v>157</v>
      </c>
      <c r="H19" s="13">
        <v>137</v>
      </c>
      <c r="I19" s="13">
        <v>15</v>
      </c>
      <c r="J19" s="13">
        <v>38</v>
      </c>
      <c r="K19" s="11">
        <f t="shared" si="4"/>
        <v>850</v>
      </c>
    </row>
    <row r="20" spans="1:11" ht="17.25" customHeight="1">
      <c r="A20" s="16" t="s">
        <v>22</v>
      </c>
      <c r="B20" s="11">
        <f>+B21+B22+B23</f>
        <v>163517</v>
      </c>
      <c r="C20" s="11">
        <f aca="true" t="shared" si="6" ref="C20:J20">+C21+C22+C23</f>
        <v>185479</v>
      </c>
      <c r="D20" s="11">
        <f t="shared" si="6"/>
        <v>213322</v>
      </c>
      <c r="E20" s="11">
        <f t="shared" si="6"/>
        <v>133582</v>
      </c>
      <c r="F20" s="11">
        <f t="shared" si="6"/>
        <v>211014</v>
      </c>
      <c r="G20" s="11">
        <f t="shared" si="6"/>
        <v>390628</v>
      </c>
      <c r="H20" s="11">
        <f t="shared" si="6"/>
        <v>140850</v>
      </c>
      <c r="I20" s="11">
        <f t="shared" si="6"/>
        <v>33019</v>
      </c>
      <c r="J20" s="11">
        <f t="shared" si="6"/>
        <v>80369</v>
      </c>
      <c r="K20" s="11">
        <f t="shared" si="4"/>
        <v>1551780</v>
      </c>
    </row>
    <row r="21" spans="1:12" ht="17.25" customHeight="1">
      <c r="A21" s="12" t="s">
        <v>23</v>
      </c>
      <c r="B21" s="13">
        <v>83081</v>
      </c>
      <c r="C21" s="13">
        <v>104696</v>
      </c>
      <c r="D21" s="13">
        <v>122428</v>
      </c>
      <c r="E21" s="13">
        <v>74402</v>
      </c>
      <c r="F21" s="13">
        <v>115104</v>
      </c>
      <c r="G21" s="13">
        <v>196682</v>
      </c>
      <c r="H21" s="13">
        <v>75144</v>
      </c>
      <c r="I21" s="13">
        <v>19825</v>
      </c>
      <c r="J21" s="13">
        <v>44629</v>
      </c>
      <c r="K21" s="11">
        <f t="shared" si="4"/>
        <v>835991</v>
      </c>
      <c r="L21" s="52"/>
    </row>
    <row r="22" spans="1:12" ht="17.25" customHeight="1">
      <c r="A22" s="12" t="s">
        <v>24</v>
      </c>
      <c r="B22" s="13">
        <v>75697</v>
      </c>
      <c r="C22" s="13">
        <v>75202</v>
      </c>
      <c r="D22" s="13">
        <v>86167</v>
      </c>
      <c r="E22" s="13">
        <v>55875</v>
      </c>
      <c r="F22" s="13">
        <v>91367</v>
      </c>
      <c r="G22" s="13">
        <v>185691</v>
      </c>
      <c r="H22" s="13">
        <v>59534</v>
      </c>
      <c r="I22" s="13">
        <v>12179</v>
      </c>
      <c r="J22" s="13">
        <v>34171</v>
      </c>
      <c r="K22" s="11">
        <f t="shared" si="4"/>
        <v>675883</v>
      </c>
      <c r="L22" s="52"/>
    </row>
    <row r="23" spans="1:11" ht="17.25" customHeight="1">
      <c r="A23" s="12" t="s">
        <v>25</v>
      </c>
      <c r="B23" s="13">
        <v>4739</v>
      </c>
      <c r="C23" s="13">
        <v>5581</v>
      </c>
      <c r="D23" s="13">
        <v>4727</v>
      </c>
      <c r="E23" s="13">
        <v>3305</v>
      </c>
      <c r="F23" s="13">
        <v>4543</v>
      </c>
      <c r="G23" s="13">
        <v>8255</v>
      </c>
      <c r="H23" s="13">
        <v>6172</v>
      </c>
      <c r="I23" s="13">
        <v>1015</v>
      </c>
      <c r="J23" s="13">
        <v>1569</v>
      </c>
      <c r="K23" s="11">
        <f t="shared" si="4"/>
        <v>39906</v>
      </c>
    </row>
    <row r="24" spans="1:11" ht="17.25" customHeight="1">
      <c r="A24" s="16" t="s">
        <v>26</v>
      </c>
      <c r="B24" s="13">
        <f>+B25+B26</f>
        <v>162476</v>
      </c>
      <c r="C24" s="13">
        <f aca="true" t="shared" si="7" ref="C24:J24">+C25+C26</f>
        <v>221804</v>
      </c>
      <c r="D24" s="13">
        <f t="shared" si="7"/>
        <v>236911</v>
      </c>
      <c r="E24" s="13">
        <f t="shared" si="7"/>
        <v>149769</v>
      </c>
      <c r="F24" s="13">
        <f t="shared" si="7"/>
        <v>187686</v>
      </c>
      <c r="G24" s="13">
        <f t="shared" si="7"/>
        <v>261192</v>
      </c>
      <c r="H24" s="13">
        <f t="shared" si="7"/>
        <v>131370</v>
      </c>
      <c r="I24" s="13">
        <f t="shared" si="7"/>
        <v>38622</v>
      </c>
      <c r="J24" s="13">
        <f t="shared" si="7"/>
        <v>105604</v>
      </c>
      <c r="K24" s="11">
        <f t="shared" si="4"/>
        <v>1495434</v>
      </c>
    </row>
    <row r="25" spans="1:12" ht="17.25" customHeight="1">
      <c r="A25" s="12" t="s">
        <v>115</v>
      </c>
      <c r="B25" s="13">
        <v>65825</v>
      </c>
      <c r="C25" s="13">
        <v>99542</v>
      </c>
      <c r="D25" s="13">
        <v>112567</v>
      </c>
      <c r="E25" s="13">
        <v>71814</v>
      </c>
      <c r="F25" s="13">
        <v>83692</v>
      </c>
      <c r="G25" s="13">
        <v>110303</v>
      </c>
      <c r="H25" s="13">
        <v>55949</v>
      </c>
      <c r="I25" s="13">
        <v>20506</v>
      </c>
      <c r="J25" s="13">
        <v>47097</v>
      </c>
      <c r="K25" s="11">
        <f t="shared" si="4"/>
        <v>667295</v>
      </c>
      <c r="L25" s="52"/>
    </row>
    <row r="26" spans="1:12" ht="17.25" customHeight="1">
      <c r="A26" s="12" t="s">
        <v>116</v>
      </c>
      <c r="B26" s="13">
        <v>96651</v>
      </c>
      <c r="C26" s="13">
        <v>122262</v>
      </c>
      <c r="D26" s="13">
        <v>124344</v>
      </c>
      <c r="E26" s="13">
        <v>77955</v>
      </c>
      <c r="F26" s="13">
        <v>103994</v>
      </c>
      <c r="G26" s="13">
        <v>150889</v>
      </c>
      <c r="H26" s="13">
        <v>75421</v>
      </c>
      <c r="I26" s="13">
        <v>18116</v>
      </c>
      <c r="J26" s="13">
        <v>58507</v>
      </c>
      <c r="K26" s="11">
        <f t="shared" si="4"/>
        <v>828139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8971</v>
      </c>
      <c r="I27" s="11">
        <v>0</v>
      </c>
      <c r="J27" s="11">
        <v>0</v>
      </c>
      <c r="K27" s="11">
        <f t="shared" si="4"/>
        <v>8971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5804.49</v>
      </c>
      <c r="I35" s="19">
        <v>0</v>
      </c>
      <c r="J35" s="19">
        <v>0</v>
      </c>
      <c r="K35" s="23">
        <f>SUM(B35:J35)</f>
        <v>5804.49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1725706.38</v>
      </c>
      <c r="C47" s="22">
        <f aca="true" t="shared" si="12" ref="C47:H47">+C48+C57</f>
        <v>2463291.7699999996</v>
      </c>
      <c r="D47" s="22">
        <f t="shared" si="12"/>
        <v>2887949.36</v>
      </c>
      <c r="E47" s="22">
        <f t="shared" si="12"/>
        <v>1651768.0499999998</v>
      </c>
      <c r="F47" s="22">
        <f t="shared" si="12"/>
        <v>2217355.57</v>
      </c>
      <c r="G47" s="22">
        <f t="shared" si="12"/>
        <v>3087611.24</v>
      </c>
      <c r="H47" s="22">
        <f t="shared" si="12"/>
        <v>1680503.38</v>
      </c>
      <c r="I47" s="22">
        <f>+I48+I57</f>
        <v>643959.82</v>
      </c>
      <c r="J47" s="22">
        <f>+J48+J57</f>
        <v>1015590.1799999999</v>
      </c>
      <c r="K47" s="22">
        <f>SUM(B47:J47)</f>
        <v>17373735.75</v>
      </c>
    </row>
    <row r="48" spans="1:11" ht="17.25" customHeight="1">
      <c r="A48" s="16" t="s">
        <v>108</v>
      </c>
      <c r="B48" s="23">
        <f>SUM(B49:B56)</f>
        <v>1707001.65</v>
      </c>
      <c r="C48" s="23">
        <f aca="true" t="shared" si="13" ref="C48:J48">SUM(C49:C56)</f>
        <v>2439820.2199999997</v>
      </c>
      <c r="D48" s="23">
        <f t="shared" si="13"/>
        <v>2862581.7399999998</v>
      </c>
      <c r="E48" s="23">
        <f t="shared" si="13"/>
        <v>1629469.2999999998</v>
      </c>
      <c r="F48" s="23">
        <f t="shared" si="13"/>
        <v>2193940.4699999997</v>
      </c>
      <c r="G48" s="23">
        <f t="shared" si="13"/>
        <v>3058130.4400000004</v>
      </c>
      <c r="H48" s="23">
        <f t="shared" si="13"/>
        <v>1660563.99</v>
      </c>
      <c r="I48" s="23">
        <f t="shared" si="13"/>
        <v>643959.82</v>
      </c>
      <c r="J48" s="23">
        <f t="shared" si="13"/>
        <v>1001629.24</v>
      </c>
      <c r="K48" s="23">
        <f aca="true" t="shared" si="14" ref="K48:K57">SUM(B48:J48)</f>
        <v>17197096.87</v>
      </c>
    </row>
    <row r="49" spans="1:11" ht="17.25" customHeight="1">
      <c r="A49" s="34" t="s">
        <v>43</v>
      </c>
      <c r="B49" s="23">
        <f aca="true" t="shared" si="15" ref="B49:H49">ROUND(B30*B7,2)</f>
        <v>1705857.03</v>
      </c>
      <c r="C49" s="23">
        <f t="shared" si="15"/>
        <v>2432482.53</v>
      </c>
      <c r="D49" s="23">
        <f t="shared" si="15"/>
        <v>2860282.57</v>
      </c>
      <c r="E49" s="23">
        <f t="shared" si="15"/>
        <v>1628530.17</v>
      </c>
      <c r="F49" s="23">
        <f t="shared" si="15"/>
        <v>2192156.76</v>
      </c>
      <c r="G49" s="23">
        <f t="shared" si="15"/>
        <v>3055494.74</v>
      </c>
      <c r="H49" s="23">
        <f t="shared" si="15"/>
        <v>1653713.52</v>
      </c>
      <c r="I49" s="23">
        <f>ROUND(I30*I7,2)</f>
        <v>642894.1</v>
      </c>
      <c r="J49" s="23">
        <f>ROUND(J30*J7,2)</f>
        <v>999412.2</v>
      </c>
      <c r="K49" s="23">
        <f t="shared" si="14"/>
        <v>17170823.619999997</v>
      </c>
    </row>
    <row r="50" spans="1:11" ht="17.25" customHeight="1">
      <c r="A50" s="34" t="s">
        <v>44</v>
      </c>
      <c r="B50" s="19">
        <v>0</v>
      </c>
      <c r="C50" s="23">
        <f>ROUND(C31*C7,2)</f>
        <v>5406.88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5406.88</v>
      </c>
    </row>
    <row r="51" spans="1:11" ht="17.25" customHeight="1">
      <c r="A51" s="66" t="s">
        <v>104</v>
      </c>
      <c r="B51" s="67">
        <f aca="true" t="shared" si="16" ref="B51:H51">ROUND(B32*B7,2)</f>
        <v>-2947.06</v>
      </c>
      <c r="C51" s="67">
        <f t="shared" si="16"/>
        <v>-3842.91</v>
      </c>
      <c r="D51" s="67">
        <f t="shared" si="16"/>
        <v>-4086.59</v>
      </c>
      <c r="E51" s="67">
        <f t="shared" si="16"/>
        <v>-2506.27</v>
      </c>
      <c r="F51" s="67">
        <f t="shared" si="16"/>
        <v>-3497.81</v>
      </c>
      <c r="G51" s="67">
        <f t="shared" si="16"/>
        <v>-4794.38</v>
      </c>
      <c r="H51" s="67">
        <f t="shared" si="16"/>
        <v>-2669.06</v>
      </c>
      <c r="I51" s="19">
        <v>0</v>
      </c>
      <c r="J51" s="19">
        <v>0</v>
      </c>
      <c r="K51" s="67">
        <f>SUM(B51:J51)</f>
        <v>-24344.08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5804.49</v>
      </c>
      <c r="I53" s="31">
        <f>+I35</f>
        <v>0</v>
      </c>
      <c r="J53" s="31">
        <f>+J35</f>
        <v>0</v>
      </c>
      <c r="K53" s="23">
        <f t="shared" si="14"/>
        <v>5804.49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-321215.30000000005</v>
      </c>
      <c r="C61" s="35">
        <f t="shared" si="17"/>
        <v>-202290.43</v>
      </c>
      <c r="D61" s="35">
        <f t="shared" si="17"/>
        <v>-233504.18</v>
      </c>
      <c r="E61" s="35">
        <f t="shared" si="17"/>
        <v>-370994.44</v>
      </c>
      <c r="F61" s="35">
        <f t="shared" si="17"/>
        <v>-361369.15</v>
      </c>
      <c r="G61" s="35">
        <f t="shared" si="17"/>
        <v>-362633.95999999996</v>
      </c>
      <c r="H61" s="35">
        <f t="shared" si="17"/>
        <v>-182156.38</v>
      </c>
      <c r="I61" s="35">
        <f t="shared" si="17"/>
        <v>-96019.68000000001</v>
      </c>
      <c r="J61" s="35">
        <f t="shared" si="17"/>
        <v>-66358.71</v>
      </c>
      <c r="K61" s="35">
        <f>SUM(B61:J61)</f>
        <v>-2196542.23</v>
      </c>
    </row>
    <row r="62" spans="1:11" ht="18.75" customHeight="1">
      <c r="A62" s="16" t="s">
        <v>74</v>
      </c>
      <c r="B62" s="35">
        <f aca="true" t="shared" si="18" ref="B62:J62">B63+B64+B65+B66+B67+B68</f>
        <v>-307363.94000000006</v>
      </c>
      <c r="C62" s="35">
        <f t="shared" si="18"/>
        <v>-182106.06999999998</v>
      </c>
      <c r="D62" s="35">
        <f t="shared" si="18"/>
        <v>-212921.75</v>
      </c>
      <c r="E62" s="35">
        <f t="shared" si="18"/>
        <v>-357664.44</v>
      </c>
      <c r="F62" s="35">
        <f t="shared" si="18"/>
        <v>-342670.32</v>
      </c>
      <c r="G62" s="35">
        <f t="shared" si="18"/>
        <v>-334213.82999999996</v>
      </c>
      <c r="H62" s="35">
        <f t="shared" si="18"/>
        <v>-168488.2</v>
      </c>
      <c r="I62" s="35">
        <f t="shared" si="18"/>
        <v>-28439.2</v>
      </c>
      <c r="J62" s="35">
        <f t="shared" si="18"/>
        <v>-56452.8</v>
      </c>
      <c r="K62" s="35">
        <f aca="true" t="shared" si="19" ref="K62:K91">SUM(B62:J62)</f>
        <v>-1990320.55</v>
      </c>
    </row>
    <row r="63" spans="1:11" ht="18.75" customHeight="1">
      <c r="A63" s="12" t="s">
        <v>75</v>
      </c>
      <c r="B63" s="35">
        <f>-ROUND(B9*$D$3,2)</f>
        <v>-125825.6</v>
      </c>
      <c r="C63" s="35">
        <f aca="true" t="shared" si="20" ref="C63:J63">-ROUND(C9*$D$3,2)</f>
        <v>-178052.8</v>
      </c>
      <c r="D63" s="35">
        <f t="shared" si="20"/>
        <v>-155150.2</v>
      </c>
      <c r="E63" s="35">
        <f t="shared" si="20"/>
        <v>-117477</v>
      </c>
      <c r="F63" s="35">
        <f t="shared" si="20"/>
        <v>-133486.4</v>
      </c>
      <c r="G63" s="35">
        <f t="shared" si="20"/>
        <v>-175073.6</v>
      </c>
      <c r="H63" s="35">
        <f t="shared" si="20"/>
        <v>-168488.2</v>
      </c>
      <c r="I63" s="35">
        <f t="shared" si="20"/>
        <v>-28439.2</v>
      </c>
      <c r="J63" s="35">
        <f t="shared" si="20"/>
        <v>-56452.8</v>
      </c>
      <c r="K63" s="35">
        <f t="shared" si="19"/>
        <v>-1138445.8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-2321.8</v>
      </c>
      <c r="C65" s="35">
        <v>-182.4</v>
      </c>
      <c r="D65" s="35">
        <v>-577.6</v>
      </c>
      <c r="E65" s="35">
        <v>-1330</v>
      </c>
      <c r="F65" s="35">
        <v>-1033.6</v>
      </c>
      <c r="G65" s="35">
        <v>-649.8</v>
      </c>
      <c r="H65" s="19">
        <v>0</v>
      </c>
      <c r="I65" s="19">
        <v>0</v>
      </c>
      <c r="J65" s="19">
        <v>0</v>
      </c>
      <c r="K65" s="35">
        <f t="shared" si="19"/>
        <v>-6095.2</v>
      </c>
    </row>
    <row r="66" spans="1:11" ht="18.75" customHeight="1">
      <c r="A66" s="12" t="s">
        <v>105</v>
      </c>
      <c r="B66" s="35">
        <v>-5863.4</v>
      </c>
      <c r="C66" s="35">
        <v>-957.6</v>
      </c>
      <c r="D66" s="35">
        <v>-1675.8</v>
      </c>
      <c r="E66" s="35">
        <v>-3423.8</v>
      </c>
      <c r="F66" s="35">
        <v>-2439.6</v>
      </c>
      <c r="G66" s="35">
        <v>-1968.4</v>
      </c>
      <c r="H66" s="19">
        <v>0</v>
      </c>
      <c r="I66" s="19">
        <v>0</v>
      </c>
      <c r="J66" s="19">
        <v>0</v>
      </c>
      <c r="K66" s="35">
        <f t="shared" si="19"/>
        <v>-16328.599999999999</v>
      </c>
    </row>
    <row r="67" spans="1:11" ht="18.75" customHeight="1">
      <c r="A67" s="12" t="s">
        <v>52</v>
      </c>
      <c r="B67" s="35">
        <v>-173353.14</v>
      </c>
      <c r="C67" s="35">
        <v>-2913.27</v>
      </c>
      <c r="D67" s="35">
        <v>-55518.15</v>
      </c>
      <c r="E67" s="35">
        <v>-235433.64</v>
      </c>
      <c r="F67" s="35">
        <v>-205710.72</v>
      </c>
      <c r="G67" s="35">
        <v>-156522.03</v>
      </c>
      <c r="H67" s="19">
        <v>0</v>
      </c>
      <c r="I67" s="19">
        <v>0</v>
      </c>
      <c r="J67" s="19">
        <v>0</v>
      </c>
      <c r="K67" s="35">
        <f t="shared" si="19"/>
        <v>-829450.9500000001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-13851.36</v>
      </c>
      <c r="C69" s="67">
        <f t="shared" si="21"/>
        <v>-20184.36</v>
      </c>
      <c r="D69" s="67">
        <f t="shared" si="21"/>
        <v>-20582.43</v>
      </c>
      <c r="E69" s="67">
        <f t="shared" si="21"/>
        <v>-13330</v>
      </c>
      <c r="F69" s="67">
        <f t="shared" si="21"/>
        <v>-18698.83</v>
      </c>
      <c r="G69" s="67">
        <f t="shared" si="21"/>
        <v>-28420.13</v>
      </c>
      <c r="H69" s="67">
        <f t="shared" si="21"/>
        <v>-13668.18</v>
      </c>
      <c r="I69" s="67">
        <f t="shared" si="21"/>
        <v>-67580.48000000001</v>
      </c>
      <c r="J69" s="67">
        <f t="shared" si="21"/>
        <v>-9905.91</v>
      </c>
      <c r="K69" s="67">
        <f t="shared" si="19"/>
        <v>-206221.68000000002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-13851.36</v>
      </c>
      <c r="C74" s="35">
        <v>-20107.73</v>
      </c>
      <c r="D74" s="35">
        <v>-19008.64</v>
      </c>
      <c r="E74" s="35">
        <v>-13330</v>
      </c>
      <c r="F74" s="35">
        <v>-18318.18</v>
      </c>
      <c r="G74" s="35">
        <v>-27914.09</v>
      </c>
      <c r="H74" s="35">
        <v>-13668.18</v>
      </c>
      <c r="I74" s="35">
        <v>-4805</v>
      </c>
      <c r="J74" s="35">
        <v>-9905.91</v>
      </c>
      <c r="K74" s="67">
        <f t="shared" si="19"/>
        <v>-140909.09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-500</v>
      </c>
      <c r="E84" s="19">
        <v>0</v>
      </c>
      <c r="F84" s="19">
        <v>0</v>
      </c>
      <c r="G84" s="67">
        <v>-500</v>
      </c>
      <c r="H84" s="19">
        <v>0</v>
      </c>
      <c r="I84" s="19">
        <v>-500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1404491.0799999998</v>
      </c>
      <c r="C104" s="24">
        <f t="shared" si="22"/>
        <v>2261001.34</v>
      </c>
      <c r="D104" s="24">
        <f t="shared" si="22"/>
        <v>2654445.1799999997</v>
      </c>
      <c r="E104" s="24">
        <f t="shared" si="22"/>
        <v>1280773.6099999999</v>
      </c>
      <c r="F104" s="24">
        <f t="shared" si="22"/>
        <v>1855986.4199999997</v>
      </c>
      <c r="G104" s="24">
        <f t="shared" si="22"/>
        <v>2724977.2800000003</v>
      </c>
      <c r="H104" s="24">
        <f t="shared" si="22"/>
        <v>1498347</v>
      </c>
      <c r="I104" s="24">
        <f>+I105+I106</f>
        <v>547940.14</v>
      </c>
      <c r="J104" s="24">
        <f>+J105+J106</f>
        <v>949231.4699999999</v>
      </c>
      <c r="K104" s="48">
        <f>SUM(B104:J104)</f>
        <v>15177193.520000001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1385786.3499999999</v>
      </c>
      <c r="C105" s="24">
        <f t="shared" si="23"/>
        <v>2237529.79</v>
      </c>
      <c r="D105" s="24">
        <f t="shared" si="23"/>
        <v>2629077.5599999996</v>
      </c>
      <c r="E105" s="24">
        <f t="shared" si="23"/>
        <v>1258474.8599999999</v>
      </c>
      <c r="F105" s="24">
        <f t="shared" si="23"/>
        <v>1832571.3199999996</v>
      </c>
      <c r="G105" s="24">
        <f t="shared" si="23"/>
        <v>2695496.4800000004</v>
      </c>
      <c r="H105" s="24">
        <f t="shared" si="23"/>
        <v>1478407.61</v>
      </c>
      <c r="I105" s="24">
        <f t="shared" si="23"/>
        <v>547940.14</v>
      </c>
      <c r="J105" s="24">
        <f t="shared" si="23"/>
        <v>935270.5299999999</v>
      </c>
      <c r="K105" s="48">
        <f>SUM(B105:J105)</f>
        <v>15000554.639999999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15177193.500000004</v>
      </c>
      <c r="L112" s="54"/>
    </row>
    <row r="113" spans="1:11" ht="18.75" customHeight="1">
      <c r="A113" s="26" t="s">
        <v>70</v>
      </c>
      <c r="B113" s="27">
        <v>182396.07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182396.07</v>
      </c>
    </row>
    <row r="114" spans="1:11" ht="18.75" customHeight="1">
      <c r="A114" s="26" t="s">
        <v>71</v>
      </c>
      <c r="B114" s="27">
        <v>1222095.01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1222095.01</v>
      </c>
    </row>
    <row r="115" spans="1:11" ht="18.75" customHeight="1">
      <c r="A115" s="26" t="s">
        <v>72</v>
      </c>
      <c r="B115" s="40">
        <v>0</v>
      </c>
      <c r="C115" s="27">
        <f>+C104</f>
        <v>2261001.34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2261001.34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2654445.1799999997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2654445.1799999997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1152696.24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1152696.24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128077.37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128077.37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399076.53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399076.53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750402.3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750402.3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80134.71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80134.71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626372.87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626372.87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800693.51</v>
      </c>
      <c r="H123" s="40">
        <v>0</v>
      </c>
      <c r="I123" s="40">
        <v>0</v>
      </c>
      <c r="J123" s="40">
        <v>0</v>
      </c>
      <c r="K123" s="41">
        <f t="shared" si="25"/>
        <v>800693.51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68671.01</v>
      </c>
      <c r="H124" s="40">
        <v>0</v>
      </c>
      <c r="I124" s="40">
        <v>0</v>
      </c>
      <c r="J124" s="40">
        <v>0</v>
      </c>
      <c r="K124" s="41">
        <f t="shared" si="25"/>
        <v>68671.01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380335.41</v>
      </c>
      <c r="H125" s="40">
        <v>0</v>
      </c>
      <c r="I125" s="40">
        <v>0</v>
      </c>
      <c r="J125" s="40">
        <v>0</v>
      </c>
      <c r="K125" s="41">
        <f t="shared" si="25"/>
        <v>380335.41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400850.05</v>
      </c>
      <c r="H126" s="40">
        <v>0</v>
      </c>
      <c r="I126" s="40">
        <v>0</v>
      </c>
      <c r="J126" s="40">
        <v>0</v>
      </c>
      <c r="K126" s="41">
        <f t="shared" si="25"/>
        <v>400850.05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1074427.3</v>
      </c>
      <c r="H127" s="40">
        <v>0</v>
      </c>
      <c r="I127" s="40">
        <v>0</v>
      </c>
      <c r="J127" s="40">
        <v>0</v>
      </c>
      <c r="K127" s="41">
        <f t="shared" si="25"/>
        <v>1074427.3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532499.69</v>
      </c>
      <c r="I128" s="40">
        <v>0</v>
      </c>
      <c r="J128" s="40">
        <v>0</v>
      </c>
      <c r="K128" s="41">
        <f t="shared" si="25"/>
        <v>532499.69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965847.31</v>
      </c>
      <c r="I129" s="40">
        <v>0</v>
      </c>
      <c r="J129" s="40">
        <v>0</v>
      </c>
      <c r="K129" s="41">
        <f t="shared" si="25"/>
        <v>965847.31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547940.14</v>
      </c>
      <c r="J130" s="40">
        <v>0</v>
      </c>
      <c r="K130" s="41">
        <f t="shared" si="25"/>
        <v>547940.14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949231.46</v>
      </c>
      <c r="K131" s="44">
        <f t="shared" si="25"/>
        <v>949231.46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0.009999999892897904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2017-05-22T18:28:46Z</dcterms:modified>
  <cp:category/>
  <cp:version/>
  <cp:contentType/>
  <cp:contentStatus/>
</cp:coreProperties>
</file>