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<sst xmlns="http://schemas.openxmlformats.org/spreadsheetml/2006/main" count="135" uniqueCount="135">
  <si>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</si>
  <si>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</si>
  <si>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</si>
  <si>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</si>
  <si>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</si>
  <si>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</si>
  <si>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</si>
  <si>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</si>
  <si>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</si>
  <si>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</si>
  <si>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</si>
  <si>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</si>
  <si>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</si>
  <si>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</si>
  <si>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</si>
  <si>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</si>
  <si>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</si>
  <si>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</si>
  <si>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</si>
  <si>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</si>
  <si>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</si>
  <si>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</si>
  <si>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</si>
  <si>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</si>
  <si>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</si>
  <si>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</si>
  <si>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</si>
  <si>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</si>
  <si>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</si>
  <si>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</si>
  <si>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</si>
  <si>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</si>
  <si>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</si>
  <si>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</si>
  <si>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</si>
  <si>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</si>
  <si>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</si>
  <si>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</si>
  <si>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</si>
  <si>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</si>
  <si>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</si>
  <si>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</si>
  <si>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</si>
  <si>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</si>
  <si>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</si>
  <si>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</si>
  <si>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</si>
  <si>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</si>
  <si>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</si>
  <si>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</si>
  <si>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</si>
  <si>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</si>
  <si>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</si>
  <si>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</si>
  <si>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</si>
  <si>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</si>
  <si>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</si>
  <si>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</si>
  <si>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</si>
  <si>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</si>
  <si>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</si>
  <si>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</si>
  <si>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</si>
  <si>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</si>
  <si>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</si>
  <si>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</si>
  <si>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</si>
  <si>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</si>
  <si>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</si>
  <si>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</si>
  <si>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</si>
  <si>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</si>
  <si>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</si>
  <si>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</si>
  <si>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</si>
  <si>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</si>
  <si>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</si>
  <si>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</si>
  <si>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</si>
  <si>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</si>
  <si>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</si>
  <si>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</si>
  <si>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</si>
  <si>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</si>
  <si>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</si>
  <si>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</si>
  <si>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</si>
  <si>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</si>
  <si>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</si>
  <si>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</si>
  <si>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</si>
  <si>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</si>
  <si>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</si>
  <si>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</si>
  <si>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</si>
  <si>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</si>
  <si>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</si>
  <si>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</si>
  <si>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</si>
  <si>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</si>
  <si>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</si>
  <si>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</si>
  <si>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</si>
  <si>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</si>
  <si>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</si>
  <si>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</si>
  <si>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</si>
  <si>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</si>
  <si>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</si>
  <si>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</si>
  <si>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</si>
  <si>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</si>
  <si>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</si>
  <si>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</si>
  <si>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</si>
  <si>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</si>
  <si>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</si>
  <si>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</si>
  <si>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</si>
  <si>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</si>
  <si>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</si>
  <si>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</si>
  <si>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</si>
  <si>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</si>
  <si>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</si>
  <si>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</si>
  <si>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</si>
  <si>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</si>
  <si>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</si>
  <si>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</si>
  <si>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</si>
  <si>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</si>
  <si>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</si>
  <si>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</si>
  <si>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15/05/17 - VENCIMENTO 22/05/17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</si>
</sst>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614889</v>
      </c>
      <c r="C7" s="9">
        <f t="shared" si="0"/>
        <v>742361</v>
      </c>
      <c r="D7" s="9">
        <f t="shared" si="0"/>
        <v>809366</v>
      </c>
      <c r="E7" s="9">
        <f t="shared" si="0"/>
        <v>538849</v>
      </c>
      <c r="F7" s="9">
        <f t="shared" si="0"/>
        <v>738180</v>
      </c>
      <c r="G7" s="9">
        <f t="shared" si="0"/>
        <v>1219008</v>
      </c>
      <c r="H7" s="9">
        <f t="shared" si="0"/>
        <v>574283</v>
      </c>
      <c r="I7" s="9">
        <f t="shared" si="0"/>
        <v>120208</v>
      </c>
      <c r="J7" s="9">
        <f t="shared" si="0"/>
        <v>335640</v>
      </c>
      <c r="K7" s="9">
        <f t="shared" si="0"/>
        <v>5692784</v>
      </c>
      <c r="L7" s="52"/>
    </row>
    <row r="8" spans="1:11" ht="17.25" customHeight="1">
      <c r="A8" s="10" t="s">
        <v>97</v>
      </c>
      <c r="B8" s="11">
        <f>B9+B12+B16</f>
        <v>288931</v>
      </c>
      <c r="C8" s="11">
        <f aca="true" t="shared" si="1" ref="C8:J8">C9+C12+C16</f>
        <v>357695</v>
      </c>
      <c r="D8" s="11">
        <f t="shared" si="1"/>
        <v>363532</v>
      </c>
      <c r="E8" s="11">
        <f t="shared" si="1"/>
        <v>259794</v>
      </c>
      <c r="F8" s="11">
        <f t="shared" si="1"/>
        <v>343376</v>
      </c>
      <c r="G8" s="11">
        <f t="shared" si="1"/>
        <v>571193</v>
      </c>
      <c r="H8" s="11">
        <f t="shared" si="1"/>
        <v>295386</v>
      </c>
      <c r="I8" s="11">
        <f t="shared" si="1"/>
        <v>52819</v>
      </c>
      <c r="J8" s="11">
        <f t="shared" si="1"/>
        <v>149777</v>
      </c>
      <c r="K8" s="11">
        <f>SUM(B8:J8)</f>
        <v>2682503</v>
      </c>
    </row>
    <row r="9" spans="1:11" ht="17.25" customHeight="1">
      <c r="A9" s="15" t="s">
        <v>16</v>
      </c>
      <c r="B9" s="13">
        <f>+B10+B11</f>
        <v>36249</v>
      </c>
      <c r="C9" s="13">
        <f aca="true" t="shared" si="2" ref="C9:J9">+C10+C11</f>
        <v>49112</v>
      </c>
      <c r="D9" s="13">
        <f t="shared" si="2"/>
        <v>45634</v>
      </c>
      <c r="E9" s="13">
        <f t="shared" si="2"/>
        <v>33246</v>
      </c>
      <c r="F9" s="13">
        <f t="shared" si="2"/>
        <v>38260</v>
      </c>
      <c r="G9" s="13">
        <f t="shared" si="2"/>
        <v>50776</v>
      </c>
      <c r="H9" s="13">
        <f t="shared" si="2"/>
        <v>45787</v>
      </c>
      <c r="I9" s="13">
        <f t="shared" si="2"/>
        <v>8078</v>
      </c>
      <c r="J9" s="13">
        <f t="shared" si="2"/>
        <v>17253</v>
      </c>
      <c r="K9" s="11">
        <f>SUM(B9:J9)</f>
        <v>324395</v>
      </c>
    </row>
    <row r="10" spans="1:11" ht="17.25" customHeight="1">
      <c r="A10" s="29" t="s">
        <v>17</v>
      </c>
      <c r="B10" s="13">
        <v>36249</v>
      </c>
      <c r="C10" s="13">
        <v>49112</v>
      </c>
      <c r="D10" s="13">
        <v>45634</v>
      </c>
      <c r="E10" s="13">
        <v>33246</v>
      </c>
      <c r="F10" s="13">
        <v>38260</v>
      </c>
      <c r="G10" s="13">
        <v>50776</v>
      </c>
      <c r="H10" s="13">
        <v>45787</v>
      </c>
      <c r="I10" s="13">
        <v>8078</v>
      </c>
      <c r="J10" s="13">
        <v>17253</v>
      </c>
      <c r="K10" s="11">
        <f>SUM(B10:J10)</f>
        <v>324395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229291</v>
      </c>
      <c r="C12" s="17">
        <f t="shared" si="3"/>
        <v>280100</v>
      </c>
      <c r="D12" s="17">
        <f t="shared" si="3"/>
        <v>288324</v>
      </c>
      <c r="E12" s="17">
        <f t="shared" si="3"/>
        <v>205917</v>
      </c>
      <c r="F12" s="17">
        <f t="shared" si="3"/>
        <v>272497</v>
      </c>
      <c r="G12" s="17">
        <f t="shared" si="3"/>
        <v>464502</v>
      </c>
      <c r="H12" s="17">
        <f t="shared" si="3"/>
        <v>227300</v>
      </c>
      <c r="I12" s="17">
        <f t="shared" si="3"/>
        <v>40190</v>
      </c>
      <c r="J12" s="17">
        <f t="shared" si="3"/>
        <v>120323</v>
      </c>
      <c r="K12" s="11">
        <f aca="true" t="shared" si="4" ref="K12:K27">SUM(B12:J12)</f>
        <v>2128444</v>
      </c>
    </row>
    <row r="13" spans="1:13" ht="17.25" customHeight="1">
      <c r="A13" s="14" t="s">
        <v>19</v>
      </c>
      <c r="B13" s="13">
        <v>104502</v>
      </c>
      <c r="C13" s="13">
        <v>139118</v>
      </c>
      <c r="D13" s="13">
        <v>147226</v>
      </c>
      <c r="E13" s="13">
        <v>101326</v>
      </c>
      <c r="F13" s="13">
        <v>132327</v>
      </c>
      <c r="G13" s="13">
        <v>212128</v>
      </c>
      <c r="H13" s="13">
        <v>98645</v>
      </c>
      <c r="I13" s="13">
        <v>21827</v>
      </c>
      <c r="J13" s="13">
        <v>60704</v>
      </c>
      <c r="K13" s="11">
        <f t="shared" si="4"/>
        <v>1017803</v>
      </c>
      <c r="L13" s="52"/>
      <c r="M13" s="53"/>
    </row>
    <row r="14" spans="1:12" ht="17.25" customHeight="1">
      <c r="A14" s="14" t="s">
        <v>20</v>
      </c>
      <c r="B14" s="13">
        <v>114068</v>
      </c>
      <c r="C14" s="13">
        <v>125003</v>
      </c>
      <c r="D14" s="13">
        <v>130311</v>
      </c>
      <c r="E14" s="13">
        <v>94661</v>
      </c>
      <c r="F14" s="13">
        <v>129308</v>
      </c>
      <c r="G14" s="13">
        <v>235363</v>
      </c>
      <c r="H14" s="13">
        <v>109250</v>
      </c>
      <c r="I14" s="13">
        <v>15745</v>
      </c>
      <c r="J14" s="13">
        <v>55971</v>
      </c>
      <c r="K14" s="11">
        <f t="shared" si="4"/>
        <v>1009680</v>
      </c>
      <c r="L14" s="52"/>
    </row>
    <row r="15" spans="1:11" ht="17.25" customHeight="1">
      <c r="A15" s="14" t="s">
        <v>21</v>
      </c>
      <c r="B15" s="13">
        <v>10721</v>
      </c>
      <c r="C15" s="13">
        <v>15979</v>
      </c>
      <c r="D15" s="13">
        <v>10787</v>
      </c>
      <c r="E15" s="13">
        <v>9930</v>
      </c>
      <c r="F15" s="13">
        <v>10862</v>
      </c>
      <c r="G15" s="13">
        <v>17011</v>
      </c>
      <c r="H15" s="13">
        <v>19405</v>
      </c>
      <c r="I15" s="13">
        <v>2618</v>
      </c>
      <c r="J15" s="13">
        <v>3648</v>
      </c>
      <c r="K15" s="11">
        <f t="shared" si="4"/>
        <v>100961</v>
      </c>
    </row>
    <row r="16" spans="1:11" ht="17.25" customHeight="1">
      <c r="A16" s="15" t="s">
        <v>93</v>
      </c>
      <c r="B16" s="13">
        <f>B17+B18+B19</f>
        <v>23391</v>
      </c>
      <c r="C16" s="13">
        <f aca="true" t="shared" si="5" ref="C16:J16">C17+C18+C19</f>
        <v>28483</v>
      </c>
      <c r="D16" s="13">
        <f t="shared" si="5"/>
        <v>29574</v>
      </c>
      <c r="E16" s="13">
        <f t="shared" si="5"/>
        <v>20631</v>
      </c>
      <c r="F16" s="13">
        <f t="shared" si="5"/>
        <v>32619</v>
      </c>
      <c r="G16" s="13">
        <f t="shared" si="5"/>
        <v>55915</v>
      </c>
      <c r="H16" s="13">
        <f t="shared" si="5"/>
        <v>22299</v>
      </c>
      <c r="I16" s="13">
        <f t="shared" si="5"/>
        <v>4551</v>
      </c>
      <c r="J16" s="13">
        <f t="shared" si="5"/>
        <v>12201</v>
      </c>
      <c r="K16" s="11">
        <f t="shared" si="4"/>
        <v>229664</v>
      </c>
    </row>
    <row r="17" spans="1:11" ht="17.25" customHeight="1">
      <c r="A17" s="14" t="s">
        <v>94</v>
      </c>
      <c r="B17" s="13">
        <v>18251</v>
      </c>
      <c r="C17" s="13">
        <v>22847</v>
      </c>
      <c r="D17" s="13">
        <v>22977</v>
      </c>
      <c r="E17" s="13">
        <v>16036</v>
      </c>
      <c r="F17" s="13">
        <v>25514</v>
      </c>
      <c r="G17" s="13">
        <v>42658</v>
      </c>
      <c r="H17" s="13">
        <v>17651</v>
      </c>
      <c r="I17" s="13">
        <v>3715</v>
      </c>
      <c r="J17" s="13">
        <v>9449</v>
      </c>
      <c r="K17" s="11">
        <f t="shared" si="4"/>
        <v>179098</v>
      </c>
    </row>
    <row r="18" spans="1:11" ht="17.25" customHeight="1">
      <c r="A18" s="14" t="s">
        <v>95</v>
      </c>
      <c r="B18" s="13">
        <v>5024</v>
      </c>
      <c r="C18" s="13">
        <v>5496</v>
      </c>
      <c r="D18" s="13">
        <v>6515</v>
      </c>
      <c r="E18" s="13">
        <v>4506</v>
      </c>
      <c r="F18" s="13">
        <v>6984</v>
      </c>
      <c r="G18" s="13">
        <v>13074</v>
      </c>
      <c r="H18" s="13">
        <v>4467</v>
      </c>
      <c r="I18" s="13">
        <v>816</v>
      </c>
      <c r="J18" s="13">
        <v>2705</v>
      </c>
      <c r="K18" s="11">
        <f t="shared" si="4"/>
        <v>49587</v>
      </c>
    </row>
    <row r="19" spans="1:11" ht="17.25" customHeight="1">
      <c r="A19" s="14" t="s">
        <v>96</v>
      </c>
      <c r="B19" s="13">
        <v>116</v>
      </c>
      <c r="C19" s="13">
        <v>140</v>
      </c>
      <c r="D19" s="13">
        <v>82</v>
      </c>
      <c r="E19" s="13">
        <v>89</v>
      </c>
      <c r="F19" s="13">
        <v>121</v>
      </c>
      <c r="G19" s="13">
        <v>183</v>
      </c>
      <c r="H19" s="13">
        <v>181</v>
      </c>
      <c r="I19" s="13">
        <v>20</v>
      </c>
      <c r="J19" s="13">
        <v>47</v>
      </c>
      <c r="K19" s="11">
        <f t="shared" si="4"/>
        <v>979</v>
      </c>
    </row>
    <row r="20" spans="1:11" ht="17.25" customHeight="1">
      <c r="A20" s="16" t="s">
        <v>22</v>
      </c>
      <c r="B20" s="11">
        <f>+B21+B22+B23</f>
        <v>163184</v>
      </c>
      <c r="C20" s="11">
        <f aca="true" t="shared" si="6" ref="C20:J20">+C21+C22+C23</f>
        <v>171607</v>
      </c>
      <c r="D20" s="11">
        <f t="shared" si="6"/>
        <v>210055</v>
      </c>
      <c r="E20" s="11">
        <f t="shared" si="6"/>
        <v>130312</v>
      </c>
      <c r="F20" s="11">
        <f t="shared" si="6"/>
        <v>206863</v>
      </c>
      <c r="G20" s="11">
        <f t="shared" si="6"/>
        <v>385862</v>
      </c>
      <c r="H20" s="11">
        <f t="shared" si="6"/>
        <v>138110</v>
      </c>
      <c r="I20" s="11">
        <f t="shared" si="6"/>
        <v>30185</v>
      </c>
      <c r="J20" s="11">
        <f t="shared" si="6"/>
        <v>80850</v>
      </c>
      <c r="K20" s="11">
        <f t="shared" si="4"/>
        <v>1517028</v>
      </c>
    </row>
    <row r="21" spans="1:12" ht="17.25" customHeight="1">
      <c r="A21" s="12" t="s">
        <v>23</v>
      </c>
      <c r="B21" s="13">
        <v>82591</v>
      </c>
      <c r="C21" s="13">
        <v>98601</v>
      </c>
      <c r="D21" s="13">
        <v>120203</v>
      </c>
      <c r="E21" s="13">
        <v>72283</v>
      </c>
      <c r="F21" s="13">
        <v>112615</v>
      </c>
      <c r="G21" s="13">
        <v>195220</v>
      </c>
      <c r="H21" s="13">
        <v>73349</v>
      </c>
      <c r="I21" s="13">
        <v>18451</v>
      </c>
      <c r="J21" s="13">
        <v>44640</v>
      </c>
      <c r="K21" s="11">
        <f t="shared" si="4"/>
        <v>817953</v>
      </c>
      <c r="L21" s="52"/>
    </row>
    <row r="22" spans="1:12" ht="17.25" customHeight="1">
      <c r="A22" s="12" t="s">
        <v>24</v>
      </c>
      <c r="B22" s="13">
        <v>75854</v>
      </c>
      <c r="C22" s="13">
        <v>67721</v>
      </c>
      <c r="D22" s="13">
        <v>85320</v>
      </c>
      <c r="E22" s="13">
        <v>54719</v>
      </c>
      <c r="F22" s="13">
        <v>89786</v>
      </c>
      <c r="G22" s="13">
        <v>182568</v>
      </c>
      <c r="H22" s="13">
        <v>58741</v>
      </c>
      <c r="I22" s="13">
        <v>10734</v>
      </c>
      <c r="J22" s="13">
        <v>34678</v>
      </c>
      <c r="K22" s="11">
        <f t="shared" si="4"/>
        <v>660121</v>
      </c>
      <c r="L22" s="52"/>
    </row>
    <row r="23" spans="1:11" ht="17.25" customHeight="1">
      <c r="A23" s="12" t="s">
        <v>25</v>
      </c>
      <c r="B23" s="13">
        <v>4739</v>
      </c>
      <c r="C23" s="13">
        <v>5285</v>
      </c>
      <c r="D23" s="13">
        <v>4532</v>
      </c>
      <c r="E23" s="13">
        <v>3310</v>
      </c>
      <c r="F23" s="13">
        <v>4462</v>
      </c>
      <c r="G23" s="13">
        <v>8074</v>
      </c>
      <c r="H23" s="13">
        <v>6020</v>
      </c>
      <c r="I23" s="13">
        <v>1000</v>
      </c>
      <c r="J23" s="13">
        <v>1532</v>
      </c>
      <c r="K23" s="11">
        <f t="shared" si="4"/>
        <v>38954</v>
      </c>
    </row>
    <row r="24" spans="1:11" ht="17.25" customHeight="1">
      <c r="A24" s="16" t="s">
        <v>26</v>
      </c>
      <c r="B24" s="13">
        <f>+B25+B26</f>
        <v>162774</v>
      </c>
      <c r="C24" s="13">
        <f aca="true" t="shared" si="7" ref="C24:J24">+C25+C26</f>
        <v>213059</v>
      </c>
      <c r="D24" s="13">
        <f t="shared" si="7"/>
        <v>235779</v>
      </c>
      <c r="E24" s="13">
        <f t="shared" si="7"/>
        <v>148743</v>
      </c>
      <c r="F24" s="13">
        <f t="shared" si="7"/>
        <v>187941</v>
      </c>
      <c r="G24" s="13">
        <f t="shared" si="7"/>
        <v>261953</v>
      </c>
      <c r="H24" s="13">
        <f t="shared" si="7"/>
        <v>131661</v>
      </c>
      <c r="I24" s="13">
        <f t="shared" si="7"/>
        <v>37204</v>
      </c>
      <c r="J24" s="13">
        <f t="shared" si="7"/>
        <v>105013</v>
      </c>
      <c r="K24" s="11">
        <f t="shared" si="4"/>
        <v>1484127</v>
      </c>
    </row>
    <row r="25" spans="1:12" ht="17.25" customHeight="1">
      <c r="A25" s="12" t="s">
        <v>115</v>
      </c>
      <c r="B25" s="13">
        <v>66418</v>
      </c>
      <c r="C25" s="13">
        <v>96353</v>
      </c>
      <c r="D25" s="13">
        <v>113139</v>
      </c>
      <c r="E25" s="13">
        <v>72239</v>
      </c>
      <c r="F25" s="13">
        <v>85690</v>
      </c>
      <c r="G25" s="13">
        <v>112216</v>
      </c>
      <c r="H25" s="13">
        <v>56683</v>
      </c>
      <c r="I25" s="13">
        <v>20171</v>
      </c>
      <c r="J25" s="13">
        <v>47333</v>
      </c>
      <c r="K25" s="11">
        <f t="shared" si="4"/>
        <v>670242</v>
      </c>
      <c r="L25" s="52"/>
    </row>
    <row r="26" spans="1:12" ht="17.25" customHeight="1">
      <c r="A26" s="12" t="s">
        <v>116</v>
      </c>
      <c r="B26" s="13">
        <v>96356</v>
      </c>
      <c r="C26" s="13">
        <v>116706</v>
      </c>
      <c r="D26" s="13">
        <v>122640</v>
      </c>
      <c r="E26" s="13">
        <v>76504</v>
      </c>
      <c r="F26" s="13">
        <v>102251</v>
      </c>
      <c r="G26" s="13">
        <v>149737</v>
      </c>
      <c r="H26" s="13">
        <v>74978</v>
      </c>
      <c r="I26" s="13">
        <v>17033</v>
      </c>
      <c r="J26" s="13">
        <v>57680</v>
      </c>
      <c r="K26" s="11">
        <f t="shared" si="4"/>
        <v>813885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9126</v>
      </c>
      <c r="I27" s="11">
        <v>0</v>
      </c>
      <c r="J27" s="11">
        <v>0</v>
      </c>
      <c r="K27" s="11">
        <f t="shared" si="4"/>
        <v>9126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5362.73</v>
      </c>
      <c r="I35" s="19">
        <v>0</v>
      </c>
      <c r="J35" s="19">
        <v>0</v>
      </c>
      <c r="K35" s="23">
        <f>SUM(B35:J35)</f>
        <v>5362.73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1728252.54</v>
      </c>
      <c r="C47" s="22">
        <f aca="true" t="shared" si="12" ref="C47:H47">+C48+C57</f>
        <v>2333232.5500000003</v>
      </c>
      <c r="D47" s="22">
        <f t="shared" si="12"/>
        <v>2860163.8</v>
      </c>
      <c r="E47" s="22">
        <f t="shared" si="12"/>
        <v>1627052.26</v>
      </c>
      <c r="F47" s="22">
        <f t="shared" si="12"/>
        <v>2199610.1799999997</v>
      </c>
      <c r="G47" s="22">
        <f t="shared" si="12"/>
        <v>3062001.13</v>
      </c>
      <c r="H47" s="22">
        <f t="shared" si="12"/>
        <v>1663139.44</v>
      </c>
      <c r="I47" s="22">
        <f>+I48+I57</f>
        <v>608272.39</v>
      </c>
      <c r="J47" s="22">
        <f>+J48+J57</f>
        <v>1022326.01</v>
      </c>
      <c r="K47" s="22">
        <f>SUM(B47:J47)</f>
        <v>17104050.3</v>
      </c>
    </row>
    <row r="48" spans="1:11" ht="17.25" customHeight="1">
      <c r="A48" s="16" t="s">
        <v>108</v>
      </c>
      <c r="B48" s="23">
        <f>SUM(B49:B56)</f>
        <v>1709547.81</v>
      </c>
      <c r="C48" s="23">
        <f aca="true" t="shared" si="13" ref="C48:J48">SUM(C49:C56)</f>
        <v>2309761.0000000005</v>
      </c>
      <c r="D48" s="23">
        <f t="shared" si="13"/>
        <v>2834796.1799999997</v>
      </c>
      <c r="E48" s="23">
        <f t="shared" si="13"/>
        <v>1604753.51</v>
      </c>
      <c r="F48" s="23">
        <f t="shared" si="13"/>
        <v>2176195.0799999996</v>
      </c>
      <c r="G48" s="23">
        <f t="shared" si="13"/>
        <v>3032520.33</v>
      </c>
      <c r="H48" s="23">
        <f t="shared" si="13"/>
        <v>1643200.05</v>
      </c>
      <c r="I48" s="23">
        <f t="shared" si="13"/>
        <v>608272.39</v>
      </c>
      <c r="J48" s="23">
        <f t="shared" si="13"/>
        <v>1008365.0700000001</v>
      </c>
      <c r="K48" s="23">
        <f aca="true" t="shared" si="14" ref="K48:K57">SUM(B48:J48)</f>
        <v>16927411.42</v>
      </c>
    </row>
    <row r="49" spans="1:11" ht="17.25" customHeight="1">
      <c r="A49" s="34" t="s">
        <v>43</v>
      </c>
      <c r="B49" s="23">
        <f aca="true" t="shared" si="15" ref="B49:H49">ROUND(B30*B7,2)</f>
        <v>1708407.6</v>
      </c>
      <c r="C49" s="23">
        <f t="shared" si="15"/>
        <v>2302506.88</v>
      </c>
      <c r="D49" s="23">
        <f t="shared" si="15"/>
        <v>2832457.25</v>
      </c>
      <c r="E49" s="23">
        <f t="shared" si="15"/>
        <v>1603776.28</v>
      </c>
      <c r="F49" s="23">
        <f t="shared" si="15"/>
        <v>2174383.01</v>
      </c>
      <c r="G49" s="23">
        <f t="shared" si="15"/>
        <v>3029844.38</v>
      </c>
      <c r="H49" s="23">
        <f t="shared" si="15"/>
        <v>1636763.98</v>
      </c>
      <c r="I49" s="23">
        <f>ROUND(I30*I7,2)</f>
        <v>607206.67</v>
      </c>
      <c r="J49" s="23">
        <f>ROUND(J30*J7,2)</f>
        <v>1006148.03</v>
      </c>
      <c r="K49" s="23">
        <f t="shared" si="14"/>
        <v>16901494.08</v>
      </c>
    </row>
    <row r="50" spans="1:11" ht="17.25" customHeight="1">
      <c r="A50" s="34" t="s">
        <v>44</v>
      </c>
      <c r="B50" s="19">
        <v>0</v>
      </c>
      <c r="C50" s="23">
        <f>ROUND(C31*C7,2)</f>
        <v>5117.97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5117.97</v>
      </c>
    </row>
    <row r="51" spans="1:11" ht="17.25" customHeight="1">
      <c r="A51" s="66" t="s">
        <v>104</v>
      </c>
      <c r="B51" s="67">
        <f aca="true" t="shared" si="16" ref="B51:H51">ROUND(B32*B7,2)</f>
        <v>-2951.47</v>
      </c>
      <c r="C51" s="67">
        <f t="shared" si="16"/>
        <v>-3637.57</v>
      </c>
      <c r="D51" s="67">
        <f t="shared" si="16"/>
        <v>-4046.83</v>
      </c>
      <c r="E51" s="67">
        <f t="shared" si="16"/>
        <v>-2468.17</v>
      </c>
      <c r="F51" s="67">
        <f t="shared" si="16"/>
        <v>-3469.45</v>
      </c>
      <c r="G51" s="67">
        <f t="shared" si="16"/>
        <v>-4754.13</v>
      </c>
      <c r="H51" s="67">
        <f t="shared" si="16"/>
        <v>-2641.7</v>
      </c>
      <c r="I51" s="19">
        <v>0</v>
      </c>
      <c r="J51" s="19">
        <v>0</v>
      </c>
      <c r="K51" s="67">
        <f>SUM(B51:J51)</f>
        <v>-23969.32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5362.73</v>
      </c>
      <c r="I53" s="31">
        <f>+I35</f>
        <v>0</v>
      </c>
      <c r="J53" s="31">
        <f>+J35</f>
        <v>0</v>
      </c>
      <c r="K53" s="23">
        <f t="shared" si="14"/>
        <v>5362.73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-200185.84000000003</v>
      </c>
      <c r="C61" s="35">
        <f t="shared" si="17"/>
        <v>-212400.73000000004</v>
      </c>
      <c r="D61" s="35">
        <f t="shared" si="17"/>
        <v>-209038.62</v>
      </c>
      <c r="E61" s="35">
        <f t="shared" si="17"/>
        <v>-231118.65</v>
      </c>
      <c r="F61" s="35">
        <f t="shared" si="17"/>
        <v>-233533.94</v>
      </c>
      <c r="G61" s="35">
        <f t="shared" si="17"/>
        <v>-275653.44</v>
      </c>
      <c r="H61" s="35">
        <f t="shared" si="17"/>
        <v>-187658.78</v>
      </c>
      <c r="I61" s="35">
        <f t="shared" si="17"/>
        <v>-98276.88</v>
      </c>
      <c r="J61" s="35">
        <f t="shared" si="17"/>
        <v>-75467.31</v>
      </c>
      <c r="K61" s="35">
        <f>SUM(B61:J61)</f>
        <v>-1723334.19</v>
      </c>
    </row>
    <row r="62" spans="1:11" ht="18.75" customHeight="1">
      <c r="A62" s="16" t="s">
        <v>74</v>
      </c>
      <c r="B62" s="35">
        <f aca="true" t="shared" si="18" ref="B62:J62">B63+B64+B65+B66+B67+B68</f>
        <v>-186334.48000000004</v>
      </c>
      <c r="C62" s="35">
        <f t="shared" si="18"/>
        <v>-192216.37000000002</v>
      </c>
      <c r="D62" s="35">
        <f t="shared" si="18"/>
        <v>-191456.19</v>
      </c>
      <c r="E62" s="35">
        <f t="shared" si="18"/>
        <v>-217788.65</v>
      </c>
      <c r="F62" s="35">
        <f t="shared" si="18"/>
        <v>-214835.11</v>
      </c>
      <c r="G62" s="35">
        <f t="shared" si="18"/>
        <v>-247233.31</v>
      </c>
      <c r="H62" s="35">
        <f t="shared" si="18"/>
        <v>-173990.6</v>
      </c>
      <c r="I62" s="35">
        <f t="shared" si="18"/>
        <v>-30696.4</v>
      </c>
      <c r="J62" s="35">
        <f t="shared" si="18"/>
        <v>-65561.4</v>
      </c>
      <c r="K62" s="35">
        <f aca="true" t="shared" si="19" ref="K62:K91">SUM(B62:J62)</f>
        <v>-1520112.51</v>
      </c>
    </row>
    <row r="63" spans="1:11" ht="18.75" customHeight="1">
      <c r="A63" s="12" t="s">
        <v>75</v>
      </c>
      <c r="B63" s="35">
        <f>-ROUND(B9*$D$3,2)</f>
        <v>-137746.2</v>
      </c>
      <c r="C63" s="35">
        <f aca="true" t="shared" si="20" ref="C63:J63">-ROUND(C9*$D$3,2)</f>
        <v>-186625.6</v>
      </c>
      <c r="D63" s="35">
        <f t="shared" si="20"/>
        <v>-173409.2</v>
      </c>
      <c r="E63" s="35">
        <f t="shared" si="20"/>
        <v>-126334.8</v>
      </c>
      <c r="F63" s="35">
        <f t="shared" si="20"/>
        <v>-145388</v>
      </c>
      <c r="G63" s="35">
        <f t="shared" si="20"/>
        <v>-192948.8</v>
      </c>
      <c r="H63" s="35">
        <f t="shared" si="20"/>
        <v>-173990.6</v>
      </c>
      <c r="I63" s="35">
        <f t="shared" si="20"/>
        <v>-30696.4</v>
      </c>
      <c r="J63" s="35">
        <f t="shared" si="20"/>
        <v>-65561.4</v>
      </c>
      <c r="K63" s="35">
        <f t="shared" si="19"/>
        <v>-1232701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-767.6</v>
      </c>
      <c r="C65" s="35">
        <v>-205.2</v>
      </c>
      <c r="D65" s="35">
        <v>-258.4</v>
      </c>
      <c r="E65" s="35">
        <v>-847.4</v>
      </c>
      <c r="F65" s="35">
        <v>-391.4</v>
      </c>
      <c r="G65" s="35">
        <v>-228</v>
      </c>
      <c r="H65" s="19">
        <v>0</v>
      </c>
      <c r="I65" s="19">
        <v>0</v>
      </c>
      <c r="J65" s="19">
        <v>0</v>
      </c>
      <c r="K65" s="35">
        <f t="shared" si="19"/>
        <v>-2698</v>
      </c>
    </row>
    <row r="66" spans="1:11" ht="18.75" customHeight="1">
      <c r="A66" s="12" t="s">
        <v>105</v>
      </c>
      <c r="B66" s="35">
        <v>-3549.2</v>
      </c>
      <c r="C66" s="35">
        <v>-851.2</v>
      </c>
      <c r="D66" s="35">
        <v>-1170.4</v>
      </c>
      <c r="E66" s="35">
        <v>-2359.8</v>
      </c>
      <c r="F66" s="35">
        <v>-1117.2</v>
      </c>
      <c r="G66" s="35">
        <v>-1090.6</v>
      </c>
      <c r="H66" s="19">
        <v>0</v>
      </c>
      <c r="I66" s="19">
        <v>0</v>
      </c>
      <c r="J66" s="19">
        <v>0</v>
      </c>
      <c r="K66" s="35">
        <f t="shared" si="19"/>
        <v>-10138.4</v>
      </c>
    </row>
    <row r="67" spans="1:11" ht="18.75" customHeight="1">
      <c r="A67" s="12" t="s">
        <v>52</v>
      </c>
      <c r="B67" s="35">
        <v>-44271.48</v>
      </c>
      <c r="C67" s="35">
        <v>-4534.37</v>
      </c>
      <c r="D67" s="35">
        <v>-16618.19</v>
      </c>
      <c r="E67" s="35">
        <v>-88246.65</v>
      </c>
      <c r="F67" s="35">
        <v>-67938.51</v>
      </c>
      <c r="G67" s="35">
        <v>-52965.91</v>
      </c>
      <c r="H67" s="19">
        <v>0</v>
      </c>
      <c r="I67" s="19">
        <v>0</v>
      </c>
      <c r="J67" s="19">
        <v>0</v>
      </c>
      <c r="K67" s="35">
        <f t="shared" si="19"/>
        <v>-274575.11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-13851.36</v>
      </c>
      <c r="C69" s="67">
        <f t="shared" si="21"/>
        <v>-20184.36</v>
      </c>
      <c r="D69" s="67">
        <f t="shared" si="21"/>
        <v>-17582.43</v>
      </c>
      <c r="E69" s="67">
        <f t="shared" si="21"/>
        <v>-13330</v>
      </c>
      <c r="F69" s="67">
        <f t="shared" si="21"/>
        <v>-18698.83</v>
      </c>
      <c r="G69" s="67">
        <f t="shared" si="21"/>
        <v>-28420.13</v>
      </c>
      <c r="H69" s="67">
        <f t="shared" si="21"/>
        <v>-13668.18</v>
      </c>
      <c r="I69" s="67">
        <f t="shared" si="21"/>
        <v>-67580.48000000001</v>
      </c>
      <c r="J69" s="67">
        <f t="shared" si="21"/>
        <v>-9905.91</v>
      </c>
      <c r="K69" s="67">
        <f t="shared" si="19"/>
        <v>-203221.68000000002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-13851.36</v>
      </c>
      <c r="C74" s="35">
        <v>-20107.73</v>
      </c>
      <c r="D74" s="35">
        <v>-19008.64</v>
      </c>
      <c r="E74" s="35">
        <v>-13330</v>
      </c>
      <c r="F74" s="35">
        <v>-18318.18</v>
      </c>
      <c r="G74" s="35">
        <v>-27914.09</v>
      </c>
      <c r="H74" s="35">
        <v>-13668.18</v>
      </c>
      <c r="I74" s="35">
        <v>-4805</v>
      </c>
      <c r="J74" s="35">
        <v>-9905.91</v>
      </c>
      <c r="K74" s="67">
        <f t="shared" si="19"/>
        <v>-140909.09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2500</v>
      </c>
      <c r="E84" s="19">
        <v>0</v>
      </c>
      <c r="F84" s="19">
        <v>0</v>
      </c>
      <c r="G84" s="67">
        <v>-500</v>
      </c>
      <c r="H84" s="19">
        <v>0</v>
      </c>
      <c r="I84" s="19">
        <v>-500</v>
      </c>
      <c r="J84" s="19">
        <v>0</v>
      </c>
      <c r="K84" s="67">
        <f t="shared" si="19"/>
        <v>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1528066.7</v>
      </c>
      <c r="C104" s="24">
        <f t="shared" si="22"/>
        <v>2120831.8200000003</v>
      </c>
      <c r="D104" s="24">
        <f t="shared" si="22"/>
        <v>2651125.1799999997</v>
      </c>
      <c r="E104" s="24">
        <f t="shared" si="22"/>
        <v>1395933.61</v>
      </c>
      <c r="F104" s="24">
        <f t="shared" si="22"/>
        <v>1966076.2399999998</v>
      </c>
      <c r="G104" s="24">
        <f t="shared" si="22"/>
        <v>2786347.69</v>
      </c>
      <c r="H104" s="24">
        <f t="shared" si="22"/>
        <v>1475480.66</v>
      </c>
      <c r="I104" s="24">
        <f>+I105+I106</f>
        <v>509995.51</v>
      </c>
      <c r="J104" s="24">
        <f>+J105+J106</f>
        <v>946858.7</v>
      </c>
      <c r="K104" s="48">
        <f>SUM(B104:J104)</f>
        <v>15380716.11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1509361.97</v>
      </c>
      <c r="C105" s="24">
        <f t="shared" si="23"/>
        <v>2097360.2700000005</v>
      </c>
      <c r="D105" s="24">
        <f t="shared" si="23"/>
        <v>2625757.5599999996</v>
      </c>
      <c r="E105" s="24">
        <f t="shared" si="23"/>
        <v>1373634.86</v>
      </c>
      <c r="F105" s="24">
        <f t="shared" si="23"/>
        <v>1942661.1399999997</v>
      </c>
      <c r="G105" s="24">
        <f t="shared" si="23"/>
        <v>2756866.89</v>
      </c>
      <c r="H105" s="24">
        <f t="shared" si="23"/>
        <v>1455541.27</v>
      </c>
      <c r="I105" s="24">
        <f t="shared" si="23"/>
        <v>509995.51</v>
      </c>
      <c r="J105" s="24">
        <f t="shared" si="23"/>
        <v>932897.76</v>
      </c>
      <c r="K105" s="48">
        <f>SUM(B105:J105)</f>
        <v>15204077.23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15380716.1</v>
      </c>
      <c r="L112" s="54"/>
    </row>
    <row r="113" spans="1:11" ht="18.75" customHeight="1">
      <c r="A113" s="26" t="s">
        <v>70</v>
      </c>
      <c r="B113" s="27">
        <v>201047.01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201047.01</v>
      </c>
    </row>
    <row r="114" spans="1:11" ht="18.75" customHeight="1">
      <c r="A114" s="26" t="s">
        <v>71</v>
      </c>
      <c r="B114" s="27">
        <v>1327019.69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1327019.69</v>
      </c>
    </row>
    <row r="115" spans="1:11" ht="18.75" customHeight="1">
      <c r="A115" s="26" t="s">
        <v>72</v>
      </c>
      <c r="B115" s="40">
        <v>0</v>
      </c>
      <c r="C115" s="27">
        <f>+C104</f>
        <v>2120831.8200000003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2120831.8200000003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2651125.1799999997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2651125.1799999997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1256340.24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1256340.24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139593.37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139593.37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362406.15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362406.15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713341.87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713341.87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98499.54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98499.54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791828.68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791828.68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802024.25</v>
      </c>
      <c r="H123" s="40">
        <v>0</v>
      </c>
      <c r="I123" s="40">
        <v>0</v>
      </c>
      <c r="J123" s="40">
        <v>0</v>
      </c>
      <c r="K123" s="41">
        <f t="shared" si="25"/>
        <v>802024.25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68062.14</v>
      </c>
      <c r="H124" s="40">
        <v>0</v>
      </c>
      <c r="I124" s="40">
        <v>0</v>
      </c>
      <c r="J124" s="40">
        <v>0</v>
      </c>
      <c r="K124" s="41">
        <f t="shared" si="25"/>
        <v>68062.14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401952.07</v>
      </c>
      <c r="H125" s="40">
        <v>0</v>
      </c>
      <c r="I125" s="40">
        <v>0</v>
      </c>
      <c r="J125" s="40">
        <v>0</v>
      </c>
      <c r="K125" s="41">
        <f t="shared" si="25"/>
        <v>401952.07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413214.19</v>
      </c>
      <c r="H126" s="40">
        <v>0</v>
      </c>
      <c r="I126" s="40">
        <v>0</v>
      </c>
      <c r="J126" s="40">
        <v>0</v>
      </c>
      <c r="K126" s="41">
        <f t="shared" si="25"/>
        <v>413214.19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1101095.05</v>
      </c>
      <c r="H127" s="40">
        <v>0</v>
      </c>
      <c r="I127" s="40">
        <v>0</v>
      </c>
      <c r="J127" s="40">
        <v>0</v>
      </c>
      <c r="K127" s="41">
        <f t="shared" si="25"/>
        <v>1101095.05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524234.3</v>
      </c>
      <c r="I128" s="40">
        <v>0</v>
      </c>
      <c r="J128" s="40">
        <v>0</v>
      </c>
      <c r="K128" s="41">
        <f t="shared" si="25"/>
        <v>524234.3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951246.35</v>
      </c>
      <c r="I129" s="40">
        <v>0</v>
      </c>
      <c r="J129" s="40">
        <v>0</v>
      </c>
      <c r="K129" s="41">
        <f t="shared" si="25"/>
        <v>951246.35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509995.51</v>
      </c>
      <c r="J130" s="40">
        <v>0</v>
      </c>
      <c r="K130" s="41">
        <f t="shared" si="25"/>
        <v>509995.51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946858.69</v>
      </c>
      <c r="K131" s="44">
        <f t="shared" si="25"/>
        <v>946858.69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0.010000000009313226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2017-05-22T18:35:42Z</dcterms:modified>
  <cp:category/>
  <cp:version/>
  <cp:contentType/>
  <cp:contentStatus/>
</cp:coreProperties>
</file>