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<sst xmlns="http://schemas.openxmlformats.org/spreadsheetml/2006/main" count="135" uniqueCount="135">
  <si>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</si>
  <si>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</si>
  <si>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</si>
  <si>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</si>
  <si>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</si>
  <si>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</si>
  <si>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</si>
  <si>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</si>
  <si>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</si>
  <si>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</si>
  <si>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</si>
  <si>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</si>
  <si>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</si>
  <si>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</si>
  <si>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</si>
  <si>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</si>
  <si>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</si>
  <si>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</si>
  <si>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</si>
  <si>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</si>
  <si>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</si>
  <si>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</si>
  <si>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</si>
  <si>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</si>
  <si>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</si>
  <si>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</si>
  <si>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</si>
  <si>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</si>
  <si>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</si>
  <si>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</si>
  <si>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</si>
  <si>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</si>
  <si>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</si>
  <si>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</si>
  <si>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</si>
  <si>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</si>
  <si>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</si>
  <si>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</si>
  <si>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</si>
  <si>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</si>
  <si>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</si>
  <si>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</si>
  <si>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</si>
  <si>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</si>
  <si>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</si>
  <si>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</si>
  <si>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</si>
  <si>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</si>
  <si>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</si>
  <si>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</si>
  <si>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</si>
  <si>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</si>
  <si>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</si>
  <si>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</si>
  <si>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</si>
  <si>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</si>
  <si>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</si>
  <si>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</si>
  <si>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</si>
  <si>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</si>
  <si>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</si>
  <si>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</si>
  <si>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</si>
  <si>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</si>
  <si>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</si>
  <si>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</si>
  <si>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</si>
  <si>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</si>
  <si>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</si>
  <si>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</si>
  <si>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</si>
  <si>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</si>
  <si>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</si>
  <si>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</si>
  <si>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</si>
  <si>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</si>
  <si>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</si>
  <si>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</si>
  <si>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</si>
  <si>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</si>
  <si>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</si>
  <si>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</si>
  <si>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</si>
  <si>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</si>
  <si>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</si>
  <si>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</si>
  <si>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</si>
  <si>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</si>
  <si>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</si>
  <si>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</si>
  <si>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</si>
  <si>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</si>
  <si>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</si>
  <si>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</si>
  <si>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</si>
  <si>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</si>
  <si>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</si>
  <si>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</si>
  <si>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</si>
  <si>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</si>
  <si>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</si>
  <si>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</si>
  <si>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</si>
  <si>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</si>
  <si>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</si>
  <si>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</si>
  <si>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</si>
  <si>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</si>
  <si>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</si>
  <si>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</si>
  <si>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</si>
  <si>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</si>
  <si>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</si>
  <si>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</si>
  <si>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</si>
  <si>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</si>
  <si>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</si>
  <si>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</si>
  <si>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</si>
  <si>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</si>
  <si>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</si>
  <si>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</si>
  <si>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</si>
  <si>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</si>
  <si>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</si>
  <si>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</si>
  <si>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</si>
  <si>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</si>
  <si>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</si>
  <si>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</si>
  <si>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</si>
  <si>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</si>
  <si>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</si>
  <si>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</si>
  <si>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14/05/17 - VENCIMENTO 19/05/17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</si>
</sst>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4" fontId="0" fillId="0" borderId="0" xfId="0" applyNumberForma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170137</v>
      </c>
      <c r="C7" s="9">
        <f t="shared" si="0"/>
        <v>227099</v>
      </c>
      <c r="D7" s="9">
        <f t="shared" si="0"/>
        <v>254113</v>
      </c>
      <c r="E7" s="9">
        <f t="shared" si="0"/>
        <v>131594</v>
      </c>
      <c r="F7" s="9">
        <f t="shared" si="0"/>
        <v>236064</v>
      </c>
      <c r="G7" s="9">
        <f t="shared" si="0"/>
        <v>379103</v>
      </c>
      <c r="H7" s="9">
        <f t="shared" si="0"/>
        <v>134668</v>
      </c>
      <c r="I7" s="9">
        <f t="shared" si="0"/>
        <v>26216</v>
      </c>
      <c r="J7" s="9">
        <f t="shared" si="0"/>
        <v>119535</v>
      </c>
      <c r="K7" s="9">
        <f t="shared" si="0"/>
        <v>1678529</v>
      </c>
      <c r="L7" s="52"/>
    </row>
    <row r="8" spans="1:11" ht="17.25" customHeight="1">
      <c r="A8" s="10" t="s">
        <v>97</v>
      </c>
      <c r="B8" s="11">
        <f>B9+B12+B16</f>
        <v>80565</v>
      </c>
      <c r="C8" s="11">
        <f aca="true" t="shared" si="1" ref="C8:J8">C9+C12+C16</f>
        <v>113051</v>
      </c>
      <c r="D8" s="11">
        <f t="shared" si="1"/>
        <v>119523</v>
      </c>
      <c r="E8" s="11">
        <f t="shared" si="1"/>
        <v>65714</v>
      </c>
      <c r="F8" s="11">
        <f t="shared" si="1"/>
        <v>108612</v>
      </c>
      <c r="G8" s="11">
        <f t="shared" si="1"/>
        <v>179327</v>
      </c>
      <c r="H8" s="11">
        <f t="shared" si="1"/>
        <v>72981</v>
      </c>
      <c r="I8" s="11">
        <f t="shared" si="1"/>
        <v>11387</v>
      </c>
      <c r="J8" s="11">
        <f t="shared" si="1"/>
        <v>56336</v>
      </c>
      <c r="K8" s="11">
        <f>SUM(B8:J8)</f>
        <v>807496</v>
      </c>
    </row>
    <row r="9" spans="1:11" ht="17.25" customHeight="1">
      <c r="A9" s="15" t="s">
        <v>16</v>
      </c>
      <c r="B9" s="13">
        <f>+B10+B11</f>
        <v>15840</v>
      </c>
      <c r="C9" s="13">
        <f aca="true" t="shared" si="2" ref="C9:J9">+C10+C11</f>
        <v>24003</v>
      </c>
      <c r="D9" s="13">
        <f t="shared" si="2"/>
        <v>24659</v>
      </c>
      <c r="E9" s="13">
        <f t="shared" si="2"/>
        <v>12928</v>
      </c>
      <c r="F9" s="13">
        <f t="shared" si="2"/>
        <v>17768</v>
      </c>
      <c r="G9" s="13">
        <f t="shared" si="2"/>
        <v>21562</v>
      </c>
      <c r="H9" s="13">
        <f t="shared" si="2"/>
        <v>14876</v>
      </c>
      <c r="I9" s="13">
        <f t="shared" si="2"/>
        <v>2664</v>
      </c>
      <c r="J9" s="13">
        <f t="shared" si="2"/>
        <v>10947</v>
      </c>
      <c r="K9" s="11">
        <f>SUM(B9:J9)</f>
        <v>145247</v>
      </c>
    </row>
    <row r="10" spans="1:11" ht="17.25" customHeight="1">
      <c r="A10" s="29" t="s">
        <v>17</v>
      </c>
      <c r="B10" s="13">
        <v>15840</v>
      </c>
      <c r="C10" s="13">
        <v>24003</v>
      </c>
      <c r="D10" s="13">
        <v>24659</v>
      </c>
      <c r="E10" s="13">
        <v>12928</v>
      </c>
      <c r="F10" s="13">
        <v>17768</v>
      </c>
      <c r="G10" s="13">
        <v>21562</v>
      </c>
      <c r="H10" s="13">
        <v>14876</v>
      </c>
      <c r="I10" s="13">
        <v>2664</v>
      </c>
      <c r="J10" s="13">
        <v>10947</v>
      </c>
      <c r="K10" s="11">
        <f>SUM(B10:J10)</f>
        <v>145247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57393</v>
      </c>
      <c r="C12" s="17">
        <f t="shared" si="3"/>
        <v>79284</v>
      </c>
      <c r="D12" s="17">
        <f t="shared" si="3"/>
        <v>84612</v>
      </c>
      <c r="E12" s="17">
        <f t="shared" si="3"/>
        <v>47039</v>
      </c>
      <c r="F12" s="17">
        <f t="shared" si="3"/>
        <v>78689</v>
      </c>
      <c r="G12" s="17">
        <f t="shared" si="3"/>
        <v>137003</v>
      </c>
      <c r="H12" s="17">
        <f t="shared" si="3"/>
        <v>52045</v>
      </c>
      <c r="I12" s="17">
        <f t="shared" si="3"/>
        <v>7595</v>
      </c>
      <c r="J12" s="17">
        <f t="shared" si="3"/>
        <v>40692</v>
      </c>
      <c r="K12" s="11">
        <f aca="true" t="shared" si="4" ref="K12:K27">SUM(B12:J12)</f>
        <v>584352</v>
      </c>
    </row>
    <row r="13" spans="1:13" ht="17.25" customHeight="1">
      <c r="A13" s="14" t="s">
        <v>19</v>
      </c>
      <c r="B13" s="13">
        <v>26550</v>
      </c>
      <c r="C13" s="13">
        <v>39949</v>
      </c>
      <c r="D13" s="13">
        <v>43519</v>
      </c>
      <c r="E13" s="13">
        <v>23918</v>
      </c>
      <c r="F13" s="13">
        <v>36725</v>
      </c>
      <c r="G13" s="13">
        <v>58880</v>
      </c>
      <c r="H13" s="13">
        <v>22343</v>
      </c>
      <c r="I13" s="13">
        <v>4145</v>
      </c>
      <c r="J13" s="13">
        <v>21191</v>
      </c>
      <c r="K13" s="11">
        <f t="shared" si="4"/>
        <v>277220</v>
      </c>
      <c r="L13" s="52"/>
      <c r="M13" s="53"/>
    </row>
    <row r="14" spans="1:12" ht="17.25" customHeight="1">
      <c r="A14" s="14" t="s">
        <v>20</v>
      </c>
      <c r="B14" s="13">
        <v>29664</v>
      </c>
      <c r="C14" s="13">
        <v>37509</v>
      </c>
      <c r="D14" s="13">
        <v>39731</v>
      </c>
      <c r="E14" s="13">
        <v>21994</v>
      </c>
      <c r="F14" s="13">
        <v>40571</v>
      </c>
      <c r="G14" s="13">
        <v>76080</v>
      </c>
      <c r="H14" s="13">
        <v>27965</v>
      </c>
      <c r="I14" s="13">
        <v>3269</v>
      </c>
      <c r="J14" s="13">
        <v>18885</v>
      </c>
      <c r="K14" s="11">
        <f t="shared" si="4"/>
        <v>295668</v>
      </c>
      <c r="L14" s="52"/>
    </row>
    <row r="15" spans="1:11" ht="17.25" customHeight="1">
      <c r="A15" s="14" t="s">
        <v>21</v>
      </c>
      <c r="B15" s="13">
        <v>1179</v>
      </c>
      <c r="C15" s="13">
        <v>1826</v>
      </c>
      <c r="D15" s="13">
        <v>1362</v>
      </c>
      <c r="E15" s="13">
        <v>1127</v>
      </c>
      <c r="F15" s="13">
        <v>1393</v>
      </c>
      <c r="G15" s="13">
        <v>2043</v>
      </c>
      <c r="H15" s="13">
        <v>1737</v>
      </c>
      <c r="I15" s="13">
        <v>181</v>
      </c>
      <c r="J15" s="13">
        <v>616</v>
      </c>
      <c r="K15" s="11">
        <f t="shared" si="4"/>
        <v>11464</v>
      </c>
    </row>
    <row r="16" spans="1:11" ht="17.25" customHeight="1">
      <c r="A16" s="15" t="s">
        <v>93</v>
      </c>
      <c r="B16" s="13">
        <f>B17+B18+B19</f>
        <v>7332</v>
      </c>
      <c r="C16" s="13">
        <f aca="true" t="shared" si="5" ref="C16:J16">C17+C18+C19</f>
        <v>9764</v>
      </c>
      <c r="D16" s="13">
        <f t="shared" si="5"/>
        <v>10252</v>
      </c>
      <c r="E16" s="13">
        <f t="shared" si="5"/>
        <v>5747</v>
      </c>
      <c r="F16" s="13">
        <f t="shared" si="5"/>
        <v>12155</v>
      </c>
      <c r="G16" s="13">
        <f t="shared" si="5"/>
        <v>20762</v>
      </c>
      <c r="H16" s="13">
        <f t="shared" si="5"/>
        <v>6060</v>
      </c>
      <c r="I16" s="13">
        <f t="shared" si="5"/>
        <v>1128</v>
      </c>
      <c r="J16" s="13">
        <f t="shared" si="5"/>
        <v>4697</v>
      </c>
      <c r="K16" s="11">
        <f t="shared" si="4"/>
        <v>77897</v>
      </c>
    </row>
    <row r="17" spans="1:11" ht="17.25" customHeight="1">
      <c r="A17" s="14" t="s">
        <v>94</v>
      </c>
      <c r="B17" s="13">
        <v>5500</v>
      </c>
      <c r="C17" s="13">
        <v>7392</v>
      </c>
      <c r="D17" s="13">
        <v>7678</v>
      </c>
      <c r="E17" s="13">
        <v>4271</v>
      </c>
      <c r="F17" s="13">
        <v>8940</v>
      </c>
      <c r="G17" s="13">
        <v>14276</v>
      </c>
      <c r="H17" s="13">
        <v>4305</v>
      </c>
      <c r="I17" s="13">
        <v>919</v>
      </c>
      <c r="J17" s="13">
        <v>3501</v>
      </c>
      <c r="K17" s="11">
        <f t="shared" si="4"/>
        <v>56782</v>
      </c>
    </row>
    <row r="18" spans="1:11" ht="17.25" customHeight="1">
      <c r="A18" s="14" t="s">
        <v>95</v>
      </c>
      <c r="B18" s="13">
        <v>1810</v>
      </c>
      <c r="C18" s="13">
        <v>2340</v>
      </c>
      <c r="D18" s="13">
        <v>2552</v>
      </c>
      <c r="E18" s="13">
        <v>1460</v>
      </c>
      <c r="F18" s="13">
        <v>3194</v>
      </c>
      <c r="G18" s="13">
        <v>6463</v>
      </c>
      <c r="H18" s="13">
        <v>1730</v>
      </c>
      <c r="I18" s="13">
        <v>209</v>
      </c>
      <c r="J18" s="13">
        <v>1176</v>
      </c>
      <c r="K18" s="11">
        <f t="shared" si="4"/>
        <v>20934</v>
      </c>
    </row>
    <row r="19" spans="1:11" ht="17.25" customHeight="1">
      <c r="A19" s="14" t="s">
        <v>96</v>
      </c>
      <c r="B19" s="13">
        <v>22</v>
      </c>
      <c r="C19" s="13">
        <v>32</v>
      </c>
      <c r="D19" s="13">
        <v>22</v>
      </c>
      <c r="E19" s="13">
        <v>16</v>
      </c>
      <c r="F19" s="13">
        <v>21</v>
      </c>
      <c r="G19" s="13">
        <v>23</v>
      </c>
      <c r="H19" s="13">
        <v>25</v>
      </c>
      <c r="I19" s="13">
        <v>0</v>
      </c>
      <c r="J19" s="13">
        <v>20</v>
      </c>
      <c r="K19" s="11">
        <f t="shared" si="4"/>
        <v>181</v>
      </c>
    </row>
    <row r="20" spans="1:11" ht="17.25" customHeight="1">
      <c r="A20" s="16" t="s">
        <v>22</v>
      </c>
      <c r="B20" s="11">
        <f>+B21+B22+B23</f>
        <v>46086</v>
      </c>
      <c r="C20" s="11">
        <f aca="true" t="shared" si="6" ref="C20:J20">+C21+C22+C23</f>
        <v>53336</v>
      </c>
      <c r="D20" s="11">
        <f t="shared" si="6"/>
        <v>66985</v>
      </c>
      <c r="E20" s="11">
        <f t="shared" si="6"/>
        <v>31176</v>
      </c>
      <c r="F20" s="11">
        <f t="shared" si="6"/>
        <v>72102</v>
      </c>
      <c r="G20" s="11">
        <f t="shared" si="6"/>
        <v>127607</v>
      </c>
      <c r="H20" s="11">
        <f t="shared" si="6"/>
        <v>33815</v>
      </c>
      <c r="I20" s="11">
        <f t="shared" si="6"/>
        <v>6982</v>
      </c>
      <c r="J20" s="11">
        <f t="shared" si="6"/>
        <v>28684</v>
      </c>
      <c r="K20" s="11">
        <f t="shared" si="4"/>
        <v>466773</v>
      </c>
    </row>
    <row r="21" spans="1:12" ht="17.25" customHeight="1">
      <c r="A21" s="12" t="s">
        <v>23</v>
      </c>
      <c r="B21" s="13">
        <v>24678</v>
      </c>
      <c r="C21" s="13">
        <v>31923</v>
      </c>
      <c r="D21" s="13">
        <v>40033</v>
      </c>
      <c r="E21" s="13">
        <v>18520</v>
      </c>
      <c r="F21" s="13">
        <v>39025</v>
      </c>
      <c r="G21" s="13">
        <v>61384</v>
      </c>
      <c r="H21" s="13">
        <v>17879</v>
      </c>
      <c r="I21" s="13">
        <v>4425</v>
      </c>
      <c r="J21" s="13">
        <v>16972</v>
      </c>
      <c r="K21" s="11">
        <f t="shared" si="4"/>
        <v>254839</v>
      </c>
      <c r="L21" s="52"/>
    </row>
    <row r="22" spans="1:12" ht="17.25" customHeight="1">
      <c r="A22" s="12" t="s">
        <v>24</v>
      </c>
      <c r="B22" s="13">
        <v>20854</v>
      </c>
      <c r="C22" s="13">
        <v>20698</v>
      </c>
      <c r="D22" s="13">
        <v>26259</v>
      </c>
      <c r="E22" s="13">
        <v>12285</v>
      </c>
      <c r="F22" s="13">
        <v>32390</v>
      </c>
      <c r="G22" s="13">
        <v>65051</v>
      </c>
      <c r="H22" s="13">
        <v>15374</v>
      </c>
      <c r="I22" s="13">
        <v>2472</v>
      </c>
      <c r="J22" s="13">
        <v>11421</v>
      </c>
      <c r="K22" s="11">
        <f t="shared" si="4"/>
        <v>206804</v>
      </c>
      <c r="L22" s="52"/>
    </row>
    <row r="23" spans="1:11" ht="17.25" customHeight="1">
      <c r="A23" s="12" t="s">
        <v>25</v>
      </c>
      <c r="B23" s="13">
        <v>554</v>
      </c>
      <c r="C23" s="13">
        <v>715</v>
      </c>
      <c r="D23" s="13">
        <v>693</v>
      </c>
      <c r="E23" s="13">
        <v>371</v>
      </c>
      <c r="F23" s="13">
        <v>687</v>
      </c>
      <c r="G23" s="13">
        <v>1172</v>
      </c>
      <c r="H23" s="13">
        <v>562</v>
      </c>
      <c r="I23" s="13">
        <v>85</v>
      </c>
      <c r="J23" s="13">
        <v>291</v>
      </c>
      <c r="K23" s="11">
        <f t="shared" si="4"/>
        <v>5130</v>
      </c>
    </row>
    <row r="24" spans="1:11" ht="17.25" customHeight="1">
      <c r="A24" s="16" t="s">
        <v>26</v>
      </c>
      <c r="B24" s="13">
        <f>+B25+B26</f>
        <v>43486</v>
      </c>
      <c r="C24" s="13">
        <f aca="true" t="shared" si="7" ref="C24:J24">+C25+C26</f>
        <v>60712</v>
      </c>
      <c r="D24" s="13">
        <f t="shared" si="7"/>
        <v>67605</v>
      </c>
      <c r="E24" s="13">
        <f t="shared" si="7"/>
        <v>34704</v>
      </c>
      <c r="F24" s="13">
        <f t="shared" si="7"/>
        <v>55350</v>
      </c>
      <c r="G24" s="13">
        <f t="shared" si="7"/>
        <v>72169</v>
      </c>
      <c r="H24" s="13">
        <f t="shared" si="7"/>
        <v>27144</v>
      </c>
      <c r="I24" s="13">
        <f t="shared" si="7"/>
        <v>7847</v>
      </c>
      <c r="J24" s="13">
        <f t="shared" si="7"/>
        <v>34515</v>
      </c>
      <c r="K24" s="11">
        <f t="shared" si="4"/>
        <v>403532</v>
      </c>
    </row>
    <row r="25" spans="1:12" ht="17.25" customHeight="1">
      <c r="A25" s="12" t="s">
        <v>115</v>
      </c>
      <c r="B25" s="13">
        <v>22157</v>
      </c>
      <c r="C25" s="13">
        <v>32667</v>
      </c>
      <c r="D25" s="13">
        <v>39037</v>
      </c>
      <c r="E25" s="13">
        <v>20073</v>
      </c>
      <c r="F25" s="13">
        <v>29179</v>
      </c>
      <c r="G25" s="13">
        <v>36653</v>
      </c>
      <c r="H25" s="13">
        <v>14441</v>
      </c>
      <c r="I25" s="13">
        <v>5416</v>
      </c>
      <c r="J25" s="13">
        <v>18492</v>
      </c>
      <c r="K25" s="11">
        <f t="shared" si="4"/>
        <v>218115</v>
      </c>
      <c r="L25" s="52"/>
    </row>
    <row r="26" spans="1:12" ht="17.25" customHeight="1">
      <c r="A26" s="12" t="s">
        <v>116</v>
      </c>
      <c r="B26" s="13">
        <v>21329</v>
      </c>
      <c r="C26" s="13">
        <v>28045</v>
      </c>
      <c r="D26" s="13">
        <v>28568</v>
      </c>
      <c r="E26" s="13">
        <v>14631</v>
      </c>
      <c r="F26" s="13">
        <v>26171</v>
      </c>
      <c r="G26" s="13">
        <v>35516</v>
      </c>
      <c r="H26" s="13">
        <v>12703</v>
      </c>
      <c r="I26" s="13">
        <v>2431</v>
      </c>
      <c r="J26" s="13">
        <v>16023</v>
      </c>
      <c r="K26" s="11">
        <f t="shared" si="4"/>
        <v>185417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728</v>
      </c>
      <c r="I27" s="11">
        <v>0</v>
      </c>
      <c r="J27" s="11">
        <v>0</v>
      </c>
      <c r="K27" s="11">
        <f t="shared" si="4"/>
        <v>728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29297.87</v>
      </c>
      <c r="I35" s="19">
        <v>0</v>
      </c>
      <c r="J35" s="19">
        <v>0</v>
      </c>
      <c r="K35" s="23">
        <f>SUM(B35:J35)</f>
        <v>29297.87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494688.39</v>
      </c>
      <c r="C47" s="22">
        <f aca="true" t="shared" si="12" ref="C47:H47">+C48+C57</f>
        <v>734068.4</v>
      </c>
      <c r="D47" s="22">
        <f t="shared" si="12"/>
        <v>919776.66</v>
      </c>
      <c r="E47" s="22">
        <f t="shared" si="12"/>
        <v>416804.61</v>
      </c>
      <c r="F47" s="22">
        <f t="shared" si="12"/>
        <v>722937.24</v>
      </c>
      <c r="G47" s="22">
        <f t="shared" si="12"/>
        <v>977692.89</v>
      </c>
      <c r="H47" s="22">
        <f t="shared" si="12"/>
        <v>436150.10000000003</v>
      </c>
      <c r="I47" s="22">
        <f>+I48+I57</f>
        <v>133490.6</v>
      </c>
      <c r="J47" s="22">
        <f>+J48+J57</f>
        <v>374508.05</v>
      </c>
      <c r="K47" s="22">
        <f>SUM(B47:J47)</f>
        <v>5210116.939999999</v>
      </c>
    </row>
    <row r="48" spans="1:11" ht="17.25" customHeight="1">
      <c r="A48" s="16" t="s">
        <v>108</v>
      </c>
      <c r="B48" s="23">
        <f>SUM(B49:B56)</f>
        <v>475983.66000000003</v>
      </c>
      <c r="C48" s="23">
        <f aca="true" t="shared" si="13" ref="C48:J48">SUM(C49:C56)</f>
        <v>710596.85</v>
      </c>
      <c r="D48" s="23">
        <f t="shared" si="13"/>
        <v>894409.04</v>
      </c>
      <c r="E48" s="23">
        <f t="shared" si="13"/>
        <v>394505.86</v>
      </c>
      <c r="F48" s="23">
        <f t="shared" si="13"/>
        <v>699522.14</v>
      </c>
      <c r="G48" s="23">
        <f t="shared" si="13"/>
        <v>948212.09</v>
      </c>
      <c r="H48" s="23">
        <f t="shared" si="13"/>
        <v>416210.71</v>
      </c>
      <c r="I48" s="23">
        <f t="shared" si="13"/>
        <v>133490.6</v>
      </c>
      <c r="J48" s="23">
        <f t="shared" si="13"/>
        <v>360547.11</v>
      </c>
      <c r="K48" s="23">
        <f aca="true" t="shared" si="14" ref="K48:K57">SUM(B48:J48)</f>
        <v>5033478.0600000005</v>
      </c>
    </row>
    <row r="49" spans="1:11" ht="17.25" customHeight="1">
      <c r="A49" s="34" t="s">
        <v>43</v>
      </c>
      <c r="B49" s="23">
        <f aca="true" t="shared" si="15" ref="B49:H49">ROUND(B30*B7,2)</f>
        <v>472708.64</v>
      </c>
      <c r="C49" s="23">
        <f t="shared" si="15"/>
        <v>704370.26</v>
      </c>
      <c r="D49" s="23">
        <f t="shared" si="15"/>
        <v>889293.85</v>
      </c>
      <c r="E49" s="23">
        <f t="shared" si="15"/>
        <v>391663.22</v>
      </c>
      <c r="F49" s="23">
        <f t="shared" si="15"/>
        <v>695350.12</v>
      </c>
      <c r="G49" s="23">
        <f t="shared" si="15"/>
        <v>942260.51</v>
      </c>
      <c r="H49" s="23">
        <f t="shared" si="15"/>
        <v>383817.27</v>
      </c>
      <c r="I49" s="23">
        <f>ROUND(I30*I7,2)</f>
        <v>132424.88</v>
      </c>
      <c r="J49" s="23">
        <f>ROUND(J30*J7,2)</f>
        <v>358330.07</v>
      </c>
      <c r="K49" s="23">
        <f t="shared" si="14"/>
        <v>4970218.819999999</v>
      </c>
    </row>
    <row r="50" spans="1:11" ht="17.25" customHeight="1">
      <c r="A50" s="34" t="s">
        <v>44</v>
      </c>
      <c r="B50" s="19">
        <v>0</v>
      </c>
      <c r="C50" s="23">
        <f>ROUND(C31*C7,2)</f>
        <v>1565.66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1565.66</v>
      </c>
    </row>
    <row r="51" spans="1:11" ht="17.25" customHeight="1">
      <c r="A51" s="66" t="s">
        <v>104</v>
      </c>
      <c r="B51" s="67">
        <f aca="true" t="shared" si="16" ref="B51:H51">ROUND(B32*B7,2)</f>
        <v>-816.66</v>
      </c>
      <c r="C51" s="67">
        <f t="shared" si="16"/>
        <v>-1112.79</v>
      </c>
      <c r="D51" s="67">
        <f t="shared" si="16"/>
        <v>-1270.57</v>
      </c>
      <c r="E51" s="67">
        <f t="shared" si="16"/>
        <v>-602.76</v>
      </c>
      <c r="F51" s="67">
        <f t="shared" si="16"/>
        <v>-1109.5</v>
      </c>
      <c r="G51" s="67">
        <f t="shared" si="16"/>
        <v>-1478.5</v>
      </c>
      <c r="H51" s="67">
        <f t="shared" si="16"/>
        <v>-619.47</v>
      </c>
      <c r="I51" s="19">
        <v>0</v>
      </c>
      <c r="J51" s="19">
        <v>0</v>
      </c>
      <c r="K51" s="67">
        <f>SUM(B51:J51)</f>
        <v>-7010.25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29297.87</v>
      </c>
      <c r="I53" s="31">
        <f>+I35</f>
        <v>0</v>
      </c>
      <c r="J53" s="31">
        <f>+J35</f>
        <v>0</v>
      </c>
      <c r="K53" s="23">
        <f t="shared" si="14"/>
        <v>29297.87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-60192</v>
      </c>
      <c r="C61" s="35">
        <f t="shared" si="17"/>
        <v>-91288.03</v>
      </c>
      <c r="D61" s="35">
        <f t="shared" si="17"/>
        <v>-95777.98999999999</v>
      </c>
      <c r="E61" s="35">
        <f t="shared" si="17"/>
        <v>-49126.4</v>
      </c>
      <c r="F61" s="35">
        <f t="shared" si="17"/>
        <v>-67899.04999999999</v>
      </c>
      <c r="G61" s="35">
        <f t="shared" si="17"/>
        <v>-82441.64</v>
      </c>
      <c r="H61" s="35">
        <f t="shared" si="17"/>
        <v>-56528.8</v>
      </c>
      <c r="I61" s="35">
        <f t="shared" si="17"/>
        <v>-12898.68</v>
      </c>
      <c r="J61" s="35">
        <f t="shared" si="17"/>
        <v>-41598.6</v>
      </c>
      <c r="K61" s="35">
        <f>SUM(B61:J61)</f>
        <v>-557751.19</v>
      </c>
    </row>
    <row r="62" spans="1:11" ht="18.75" customHeight="1">
      <c r="A62" s="16" t="s">
        <v>74</v>
      </c>
      <c r="B62" s="35">
        <f aca="true" t="shared" si="18" ref="B62:J62">B63+B64+B65+B66+B67+B68</f>
        <v>-60192</v>
      </c>
      <c r="C62" s="35">
        <f t="shared" si="18"/>
        <v>-91211.4</v>
      </c>
      <c r="D62" s="35">
        <f t="shared" si="18"/>
        <v>-93704.2</v>
      </c>
      <c r="E62" s="35">
        <f t="shared" si="18"/>
        <v>-49126.4</v>
      </c>
      <c r="F62" s="35">
        <f t="shared" si="18"/>
        <v>-67518.4</v>
      </c>
      <c r="G62" s="35">
        <f t="shared" si="18"/>
        <v>-81935.6</v>
      </c>
      <c r="H62" s="35">
        <f t="shared" si="18"/>
        <v>-56528.8</v>
      </c>
      <c r="I62" s="35">
        <f t="shared" si="18"/>
        <v>-10123.2</v>
      </c>
      <c r="J62" s="35">
        <f t="shared" si="18"/>
        <v>-41598.6</v>
      </c>
      <c r="K62" s="35">
        <f aca="true" t="shared" si="19" ref="K62:K91">SUM(B62:J62)</f>
        <v>-551938.6</v>
      </c>
    </row>
    <row r="63" spans="1:11" ht="18.75" customHeight="1">
      <c r="A63" s="12" t="s">
        <v>75</v>
      </c>
      <c r="B63" s="35">
        <f>-ROUND(B9*$D$3,2)</f>
        <v>-60192</v>
      </c>
      <c r="C63" s="35">
        <f aca="true" t="shared" si="20" ref="C63:J63">-ROUND(C9*$D$3,2)</f>
        <v>-91211.4</v>
      </c>
      <c r="D63" s="35">
        <f t="shared" si="20"/>
        <v>-93704.2</v>
      </c>
      <c r="E63" s="35">
        <f t="shared" si="20"/>
        <v>-49126.4</v>
      </c>
      <c r="F63" s="35">
        <f t="shared" si="20"/>
        <v>-67518.4</v>
      </c>
      <c r="G63" s="35">
        <f t="shared" si="20"/>
        <v>-81935.6</v>
      </c>
      <c r="H63" s="35">
        <f t="shared" si="20"/>
        <v>-56528.8</v>
      </c>
      <c r="I63" s="35">
        <f t="shared" si="20"/>
        <v>-10123.2</v>
      </c>
      <c r="J63" s="35">
        <f t="shared" si="20"/>
        <v>-41598.6</v>
      </c>
      <c r="K63" s="35">
        <f t="shared" si="19"/>
        <v>-551938.6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-2775.48</v>
      </c>
      <c r="J69" s="19">
        <v>0</v>
      </c>
      <c r="K69" s="67">
        <f t="shared" si="19"/>
        <v>-5812.59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/>
      <c r="D73" s="19"/>
      <c r="E73" s="19"/>
      <c r="F73" s="19"/>
      <c r="G73" s="19"/>
      <c r="H73" s="19"/>
      <c r="I73" s="35"/>
      <c r="J73" s="19"/>
      <c r="K73" s="67"/>
    </row>
    <row r="74" spans="1:11" ht="18.75" customHeight="1">
      <c r="A74" s="34" t="s">
        <v>58</v>
      </c>
      <c r="B74" s="19">
        <v>0</v>
      </c>
      <c r="C74" s="35"/>
      <c r="D74" s="35"/>
      <c r="E74" s="35"/>
      <c r="F74" s="35"/>
      <c r="G74" s="35"/>
      <c r="H74" s="35"/>
      <c r="I74" s="35"/>
      <c r="J74" s="35"/>
      <c r="K74" s="67"/>
    </row>
    <row r="75" spans="1:11" ht="18.75" customHeight="1">
      <c r="A75" s="12" t="s">
        <v>59</v>
      </c>
      <c r="B75" s="19">
        <v>0</v>
      </c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8.75" customHeight="1">
      <c r="A76" s="12" t="s">
        <v>60</v>
      </c>
      <c r="B76" s="19">
        <v>0</v>
      </c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8.75" customHeight="1">
      <c r="A77" s="12" t="s">
        <v>61</v>
      </c>
      <c r="B77" s="19">
        <v>0</v>
      </c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8.75" customHeight="1">
      <c r="A78" s="12" t="s">
        <v>62</v>
      </c>
      <c r="B78" s="19">
        <v>0</v>
      </c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8.75" customHeight="1">
      <c r="A79" s="12" t="s">
        <v>63</v>
      </c>
      <c r="B79" s="19">
        <v>0</v>
      </c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8.75" customHeight="1">
      <c r="A80" s="12" t="s">
        <v>64</v>
      </c>
      <c r="B80" s="19">
        <v>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434496.39</v>
      </c>
      <c r="C104" s="24">
        <f t="shared" si="22"/>
        <v>619789.1599999999</v>
      </c>
      <c r="D104" s="24">
        <f t="shared" si="22"/>
        <v>823998.67</v>
      </c>
      <c r="E104" s="24">
        <f t="shared" si="22"/>
        <v>367678.20999999996</v>
      </c>
      <c r="F104" s="24">
        <f t="shared" si="22"/>
        <v>655038.19</v>
      </c>
      <c r="G104" s="24">
        <f t="shared" si="22"/>
        <v>895251.25</v>
      </c>
      <c r="H104" s="24">
        <f t="shared" si="22"/>
        <v>379621.30000000005</v>
      </c>
      <c r="I104" s="24">
        <f>+I105+I106</f>
        <v>120591.92000000001</v>
      </c>
      <c r="J104" s="24">
        <f>+J105+J106</f>
        <v>332909.45</v>
      </c>
      <c r="K104" s="48">
        <f>SUM(B104:J104)</f>
        <v>4629374.54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415791.66000000003</v>
      </c>
      <c r="C105" s="24">
        <f t="shared" si="23"/>
        <v>619308.82</v>
      </c>
      <c r="D105" s="24">
        <f t="shared" si="23"/>
        <v>798631.05</v>
      </c>
      <c r="E105" s="24">
        <f t="shared" si="23"/>
        <v>345379.45999999996</v>
      </c>
      <c r="F105" s="24">
        <f t="shared" si="23"/>
        <v>631623.09</v>
      </c>
      <c r="G105" s="24">
        <f t="shared" si="23"/>
        <v>865770.45</v>
      </c>
      <c r="H105" s="24">
        <f t="shared" si="23"/>
        <v>359681.91000000003</v>
      </c>
      <c r="I105" s="24">
        <f t="shared" si="23"/>
        <v>120591.92000000001</v>
      </c>
      <c r="J105" s="24">
        <f t="shared" si="23"/>
        <v>318948.51</v>
      </c>
      <c r="K105" s="48">
        <f>SUM(B105:J105)</f>
        <v>4475726.87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480.34000000000015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153647.67</v>
      </c>
    </row>
    <row r="107" spans="1:13" ht="18.75" customHeight="1">
      <c r="A107" s="16" t="s">
        <v>84</v>
      </c>
      <c r="B107" s="19">
        <v>0</v>
      </c>
      <c r="C107" s="67">
        <v>-22991.21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67">
        <f>SUM(B107:J107)</f>
        <v>-22991.21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4629374.550000001</v>
      </c>
      <c r="L112" s="86"/>
    </row>
    <row r="113" spans="1:11" ht="18.75" customHeight="1">
      <c r="A113" s="26" t="s">
        <v>70</v>
      </c>
      <c r="B113" s="27">
        <v>47732.88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47732.88</v>
      </c>
    </row>
    <row r="114" spans="1:11" ht="18.75" customHeight="1">
      <c r="A114" s="26" t="s">
        <v>71</v>
      </c>
      <c r="B114" s="27">
        <v>386763.51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386763.51</v>
      </c>
    </row>
    <row r="115" spans="1:11" ht="18.75" customHeight="1">
      <c r="A115" s="26" t="s">
        <v>72</v>
      </c>
      <c r="B115" s="40">
        <v>0</v>
      </c>
      <c r="C115" s="27">
        <f>+C104</f>
        <v>619789.1599999999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619789.1599999999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823998.67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823998.67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330910.39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330910.39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36767.83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36767.83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123799.29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123799.29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231205.89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231205.89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39425.32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39425.32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260607.69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260607.69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265327.58</v>
      </c>
      <c r="H123" s="40">
        <v>0</v>
      </c>
      <c r="I123" s="40">
        <v>0</v>
      </c>
      <c r="J123" s="40">
        <v>0</v>
      </c>
      <c r="K123" s="41">
        <f t="shared" si="25"/>
        <v>265327.58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26570.6</v>
      </c>
      <c r="H124" s="40">
        <v>0</v>
      </c>
      <c r="I124" s="40">
        <v>0</v>
      </c>
      <c r="J124" s="40">
        <v>0</v>
      </c>
      <c r="K124" s="41">
        <f t="shared" si="25"/>
        <v>26570.6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134634.43</v>
      </c>
      <c r="H125" s="40">
        <v>0</v>
      </c>
      <c r="I125" s="40">
        <v>0</v>
      </c>
      <c r="J125" s="40">
        <v>0</v>
      </c>
      <c r="K125" s="41">
        <f t="shared" si="25"/>
        <v>134634.43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120936.22</v>
      </c>
      <c r="H126" s="40">
        <v>0</v>
      </c>
      <c r="I126" s="40">
        <v>0</v>
      </c>
      <c r="J126" s="40">
        <v>0</v>
      </c>
      <c r="K126" s="41">
        <f t="shared" si="25"/>
        <v>120936.22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347782.42</v>
      </c>
      <c r="H127" s="40">
        <v>0</v>
      </c>
      <c r="I127" s="40">
        <v>0</v>
      </c>
      <c r="J127" s="40">
        <v>0</v>
      </c>
      <c r="K127" s="41">
        <f t="shared" si="25"/>
        <v>347782.42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134988.42</v>
      </c>
      <c r="I128" s="40">
        <v>0</v>
      </c>
      <c r="J128" s="40">
        <v>0</v>
      </c>
      <c r="K128" s="41">
        <f t="shared" si="25"/>
        <v>134988.42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244632.88</v>
      </c>
      <c r="I129" s="40">
        <v>0</v>
      </c>
      <c r="J129" s="40">
        <v>0</v>
      </c>
      <c r="K129" s="41">
        <f t="shared" si="25"/>
        <v>244632.88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120591.92</v>
      </c>
      <c r="J130" s="40">
        <v>0</v>
      </c>
      <c r="K130" s="41">
        <f t="shared" si="25"/>
        <v>120591.92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332909.45</v>
      </c>
      <c r="K131" s="44">
        <f t="shared" si="25"/>
        <v>332909.45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2017-05-19T19:13:42Z</dcterms:modified>
  <cp:category/>
  <cp:version/>
  <cp:contentType/>
  <cp:contentStatus/>
</cp:coreProperties>
</file>