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<sst xmlns="http://schemas.openxmlformats.org/spreadsheetml/2006/main" count="137" uniqueCount="137">
  <si>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</si>
  <si>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</si>
  <si>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</si>
  <si>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</si>
  <si>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</si>
  <si>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</si>
  <si>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</si>
  <si>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</si>
  <si>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</si>
  <si>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</si>
  <si>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</si>
  <si>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</si>
  <si>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</si>
  <si>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</si>
  <si>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</si>
  <si>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</si>
  <si>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</si>
  <si>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</si>
  <si>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</si>
  <si>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</si>
  <si>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</si>
  <si>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</si>
  <si>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</si>
  <si>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</si>
  <si>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</si>
  <si>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</si>
  <si>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</si>
  <si>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</si>
  <si>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</si>
  <si>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</si>
  <si>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</si>
  <si>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</si>
  <si>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</si>
  <si>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</si>
  <si>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</si>
  <si>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</si>
  <si>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</si>
  <si>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</si>
  <si>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</si>
  <si>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</si>
  <si>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</si>
  <si>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</si>
  <si>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</si>
  <si>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</si>
  <si>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</si>
  <si>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</si>
  <si>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</si>
  <si>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</si>
  <si>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</si>
  <si>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</si>
  <si>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</si>
  <si>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</si>
  <si>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</si>
  <si>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</si>
  <si>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</si>
  <si>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</si>
  <si>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</si>
  <si>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</si>
  <si>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</si>
  <si>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</si>
  <si>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</si>
  <si>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</si>
  <si>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</si>
  <si>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</si>
  <si>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</si>
  <si>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</si>
  <si>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</si>
  <si>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</si>
  <si>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</si>
  <si>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</si>
  <si>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</si>
  <si>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</si>
  <si>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</si>
  <si>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</si>
  <si>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</si>
  <si>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</si>
  <si>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</si>
  <si>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</si>
  <si>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</si>
  <si>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</si>
  <si>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</si>
  <si>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</si>
  <si>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</si>
  <si>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</si>
  <si>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</si>
  <si>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</si>
  <si>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</si>
  <si>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</si>
  <si>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</si>
  <si>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</si>
  <si>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</si>
  <si>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</si>
  <si>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</si>
  <si>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</si>
  <si>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</si>
  <si>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</si>
  <si>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</si>
  <si>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</si>
  <si>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</si>
  <si>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</si>
  <si>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</si>
  <si>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</si>
  <si>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</si>
  <si>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</si>
  <si>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</si>
  <si>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</si>
  <si>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</si>
  <si>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</si>
  <si>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</si>
  <si>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</si>
  <si>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</si>
  <si>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</si>
  <si>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</si>
  <si>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</si>
  <si>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</si>
  <si>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</si>
  <si>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</si>
  <si>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</si>
  <si>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</si>
  <si>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</si>
  <si>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</si>
  <si>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</si>
  <si>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</si>
  <si>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</si>
  <si>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</si>
  <si>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</si>
  <si>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</si>
  <si>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</si>
  <si>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</si>
  <si>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</si>
  <si>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</si>
  <si>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</si>
  <si>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12/05/17 - VENCIMENTO 19/05/17</t>
  </si>
  <si>
    <t>6.3. Revisão de Remuneração pelo Transporte Coletivo ¹</t>
  </si>
  <si>
    <t>6.4. Revisão de Remuneração pelo Serviço Atende ²</t>
  </si>
  <si>
    <t xml:space="preserve">     ¹ Pagamento de combustível não fóssil de abr/17.</t>
  </si>
  <si>
    <t xml:space="preserve">     ²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</si>
</sst>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  <xf numFmtId="171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6.375" style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625469</v>
      </c>
      <c r="C7" s="9">
        <f t="shared" si="0"/>
        <v>778288</v>
      </c>
      <c r="D7" s="9">
        <f t="shared" si="0"/>
        <v>834952</v>
      </c>
      <c r="E7" s="9">
        <f t="shared" si="0"/>
        <v>550723</v>
      </c>
      <c r="F7" s="9">
        <f t="shared" si="0"/>
        <v>763792</v>
      </c>
      <c r="G7" s="9">
        <f t="shared" si="0"/>
        <v>1258334</v>
      </c>
      <c r="H7" s="9">
        <f t="shared" si="0"/>
        <v>582670</v>
      </c>
      <c r="I7" s="9">
        <f t="shared" si="0"/>
        <v>122139</v>
      </c>
      <c r="J7" s="9">
        <f t="shared" si="0"/>
        <v>346629</v>
      </c>
      <c r="K7" s="9">
        <f t="shared" si="0"/>
        <v>5862996</v>
      </c>
      <c r="L7" s="52"/>
    </row>
    <row r="8" spans="1:11" ht="17.25" customHeight="1">
      <c r="A8" s="10" t="s">
        <v>97</v>
      </c>
      <c r="B8" s="11">
        <f>B9+B12+B16</f>
        <v>295694</v>
      </c>
      <c r="C8" s="11">
        <f aca="true" t="shared" si="1" ref="C8:J8">C9+C12+C16</f>
        <v>379011</v>
      </c>
      <c r="D8" s="11">
        <f t="shared" si="1"/>
        <v>381503</v>
      </c>
      <c r="E8" s="11">
        <f t="shared" si="1"/>
        <v>269333</v>
      </c>
      <c r="F8" s="11">
        <f t="shared" si="1"/>
        <v>358758</v>
      </c>
      <c r="G8" s="11">
        <f t="shared" si="1"/>
        <v>596948</v>
      </c>
      <c r="H8" s="11">
        <f t="shared" si="1"/>
        <v>303184</v>
      </c>
      <c r="I8" s="11">
        <f t="shared" si="1"/>
        <v>54382</v>
      </c>
      <c r="J8" s="11">
        <f t="shared" si="1"/>
        <v>156290</v>
      </c>
      <c r="K8" s="11">
        <f>SUM(B8:J8)</f>
        <v>2795103</v>
      </c>
    </row>
    <row r="9" spans="1:11" ht="17.25" customHeight="1">
      <c r="A9" s="15" t="s">
        <v>16</v>
      </c>
      <c r="B9" s="13">
        <f>+B10+B11</f>
        <v>36922</v>
      </c>
      <c r="C9" s="13">
        <f aca="true" t="shared" si="2" ref="C9:J9">+C10+C11</f>
        <v>50842</v>
      </c>
      <c r="D9" s="13">
        <f t="shared" si="2"/>
        <v>47351</v>
      </c>
      <c r="E9" s="13">
        <f t="shared" si="2"/>
        <v>34306</v>
      </c>
      <c r="F9" s="13">
        <f t="shared" si="2"/>
        <v>39183</v>
      </c>
      <c r="G9" s="13">
        <f t="shared" si="2"/>
        <v>50864</v>
      </c>
      <c r="H9" s="13">
        <f t="shared" si="2"/>
        <v>46708</v>
      </c>
      <c r="I9" s="13">
        <f t="shared" si="2"/>
        <v>7937</v>
      </c>
      <c r="J9" s="13">
        <f t="shared" si="2"/>
        <v>17601</v>
      </c>
      <c r="K9" s="11">
        <f>SUM(B9:J9)</f>
        <v>331714</v>
      </c>
    </row>
    <row r="10" spans="1:11" ht="17.25" customHeight="1">
      <c r="A10" s="29" t="s">
        <v>17</v>
      </c>
      <c r="B10" s="13">
        <v>36922</v>
      </c>
      <c r="C10" s="13">
        <v>50842</v>
      </c>
      <c r="D10" s="13">
        <v>47351</v>
      </c>
      <c r="E10" s="13">
        <v>34306</v>
      </c>
      <c r="F10" s="13">
        <v>39183</v>
      </c>
      <c r="G10" s="13">
        <v>50864</v>
      </c>
      <c r="H10" s="13">
        <v>46708</v>
      </c>
      <c r="I10" s="13">
        <v>7937</v>
      </c>
      <c r="J10" s="13">
        <v>17601</v>
      </c>
      <c r="K10" s="11">
        <f>SUM(B10:J10)</f>
        <v>331714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233655</v>
      </c>
      <c r="C12" s="17">
        <f t="shared" si="3"/>
        <v>296522</v>
      </c>
      <c r="D12" s="17">
        <f t="shared" si="3"/>
        <v>302405</v>
      </c>
      <c r="E12" s="17">
        <f t="shared" si="3"/>
        <v>212966</v>
      </c>
      <c r="F12" s="17">
        <f t="shared" si="3"/>
        <v>283970</v>
      </c>
      <c r="G12" s="17">
        <f t="shared" si="3"/>
        <v>483890</v>
      </c>
      <c r="H12" s="17">
        <f t="shared" si="3"/>
        <v>232267</v>
      </c>
      <c r="I12" s="17">
        <f t="shared" si="3"/>
        <v>41623</v>
      </c>
      <c r="J12" s="17">
        <f t="shared" si="3"/>
        <v>125480</v>
      </c>
      <c r="K12" s="11">
        <f aca="true" t="shared" si="4" ref="K12:K27">SUM(B12:J12)</f>
        <v>2212778</v>
      </c>
    </row>
    <row r="13" spans="1:13" ht="17.25" customHeight="1">
      <c r="A13" s="14" t="s">
        <v>19</v>
      </c>
      <c r="B13" s="13">
        <v>108754</v>
      </c>
      <c r="C13" s="13">
        <v>149049</v>
      </c>
      <c r="D13" s="13">
        <v>157771</v>
      </c>
      <c r="E13" s="13">
        <v>106395</v>
      </c>
      <c r="F13" s="13">
        <v>140005</v>
      </c>
      <c r="G13" s="13">
        <v>223512</v>
      </c>
      <c r="H13" s="13">
        <v>102526</v>
      </c>
      <c r="I13" s="13">
        <v>22882</v>
      </c>
      <c r="J13" s="13">
        <v>64706</v>
      </c>
      <c r="K13" s="11">
        <f t="shared" si="4"/>
        <v>1075600</v>
      </c>
      <c r="L13" s="52"/>
      <c r="M13" s="53"/>
    </row>
    <row r="14" spans="1:12" ht="17.25" customHeight="1">
      <c r="A14" s="14" t="s">
        <v>20</v>
      </c>
      <c r="B14" s="13">
        <v>114313</v>
      </c>
      <c r="C14" s="13">
        <v>131916</v>
      </c>
      <c r="D14" s="13">
        <v>134060</v>
      </c>
      <c r="E14" s="13">
        <v>96762</v>
      </c>
      <c r="F14" s="13">
        <v>133443</v>
      </c>
      <c r="G14" s="13">
        <v>243928</v>
      </c>
      <c r="H14" s="13">
        <v>111532</v>
      </c>
      <c r="I14" s="13">
        <v>16211</v>
      </c>
      <c r="J14" s="13">
        <v>57131</v>
      </c>
      <c r="K14" s="11">
        <f t="shared" si="4"/>
        <v>1039296</v>
      </c>
      <c r="L14" s="52"/>
    </row>
    <row r="15" spans="1:11" ht="17.25" customHeight="1">
      <c r="A15" s="14" t="s">
        <v>21</v>
      </c>
      <c r="B15" s="13">
        <v>10588</v>
      </c>
      <c r="C15" s="13">
        <v>15557</v>
      </c>
      <c r="D15" s="13">
        <v>10574</v>
      </c>
      <c r="E15" s="13">
        <v>9809</v>
      </c>
      <c r="F15" s="13">
        <v>10522</v>
      </c>
      <c r="G15" s="13">
        <v>16450</v>
      </c>
      <c r="H15" s="13">
        <v>18209</v>
      </c>
      <c r="I15" s="13">
        <v>2530</v>
      </c>
      <c r="J15" s="13">
        <v>3643</v>
      </c>
      <c r="K15" s="11">
        <f t="shared" si="4"/>
        <v>97882</v>
      </c>
    </row>
    <row r="16" spans="1:11" ht="17.25" customHeight="1">
      <c r="A16" s="15" t="s">
        <v>93</v>
      </c>
      <c r="B16" s="13">
        <f>B17+B18+B19</f>
        <v>25117</v>
      </c>
      <c r="C16" s="13">
        <f aca="true" t="shared" si="5" ref="C16:J16">C17+C18+C19</f>
        <v>31647</v>
      </c>
      <c r="D16" s="13">
        <f t="shared" si="5"/>
        <v>31747</v>
      </c>
      <c r="E16" s="13">
        <f t="shared" si="5"/>
        <v>22061</v>
      </c>
      <c r="F16" s="13">
        <f t="shared" si="5"/>
        <v>35605</v>
      </c>
      <c r="G16" s="13">
        <f t="shared" si="5"/>
        <v>62194</v>
      </c>
      <c r="H16" s="13">
        <f t="shared" si="5"/>
        <v>24209</v>
      </c>
      <c r="I16" s="13">
        <f t="shared" si="5"/>
        <v>4822</v>
      </c>
      <c r="J16" s="13">
        <f t="shared" si="5"/>
        <v>13209</v>
      </c>
      <c r="K16" s="11">
        <f t="shared" si="4"/>
        <v>250611</v>
      </c>
    </row>
    <row r="17" spans="1:11" ht="17.25" customHeight="1">
      <c r="A17" s="14" t="s">
        <v>94</v>
      </c>
      <c r="B17" s="13">
        <v>19182</v>
      </c>
      <c r="C17" s="13">
        <v>24847</v>
      </c>
      <c r="D17" s="13">
        <v>24098</v>
      </c>
      <c r="E17" s="13">
        <v>16725</v>
      </c>
      <c r="F17" s="13">
        <v>27162</v>
      </c>
      <c r="G17" s="13">
        <v>45760</v>
      </c>
      <c r="H17" s="13">
        <v>18444</v>
      </c>
      <c r="I17" s="13">
        <v>3858</v>
      </c>
      <c r="J17" s="13">
        <v>9923</v>
      </c>
      <c r="K17" s="11">
        <f t="shared" si="4"/>
        <v>189999</v>
      </c>
    </row>
    <row r="18" spans="1:11" ht="17.25" customHeight="1">
      <c r="A18" s="14" t="s">
        <v>95</v>
      </c>
      <c r="B18" s="13">
        <v>5789</v>
      </c>
      <c r="C18" s="13">
        <v>6573</v>
      </c>
      <c r="D18" s="13">
        <v>7533</v>
      </c>
      <c r="E18" s="13">
        <v>5226</v>
      </c>
      <c r="F18" s="13">
        <v>8244</v>
      </c>
      <c r="G18" s="13">
        <v>16206</v>
      </c>
      <c r="H18" s="13">
        <v>5520</v>
      </c>
      <c r="I18" s="13">
        <v>936</v>
      </c>
      <c r="J18" s="13">
        <v>3224</v>
      </c>
      <c r="K18" s="11">
        <f t="shared" si="4"/>
        <v>59251</v>
      </c>
    </row>
    <row r="19" spans="1:11" ht="17.25" customHeight="1">
      <c r="A19" s="14" t="s">
        <v>96</v>
      </c>
      <c r="B19" s="13">
        <v>146</v>
      </c>
      <c r="C19" s="13">
        <v>227</v>
      </c>
      <c r="D19" s="13">
        <v>116</v>
      </c>
      <c r="E19" s="13">
        <v>110</v>
      </c>
      <c r="F19" s="13">
        <v>199</v>
      </c>
      <c r="G19" s="13">
        <v>228</v>
      </c>
      <c r="H19" s="13">
        <v>245</v>
      </c>
      <c r="I19" s="13">
        <v>28</v>
      </c>
      <c r="J19" s="13">
        <v>62</v>
      </c>
      <c r="K19" s="11">
        <f t="shared" si="4"/>
        <v>1361</v>
      </c>
    </row>
    <row r="20" spans="1:11" ht="17.25" customHeight="1">
      <c r="A20" s="16" t="s">
        <v>22</v>
      </c>
      <c r="B20" s="11">
        <f>+B21+B22+B23</f>
        <v>166527</v>
      </c>
      <c r="C20" s="11">
        <f aca="true" t="shared" si="6" ref="C20:J20">+C21+C22+C23</f>
        <v>183470</v>
      </c>
      <c r="D20" s="11">
        <f t="shared" si="6"/>
        <v>216864</v>
      </c>
      <c r="E20" s="11">
        <f t="shared" si="6"/>
        <v>133191</v>
      </c>
      <c r="F20" s="11">
        <f t="shared" si="6"/>
        <v>215747</v>
      </c>
      <c r="G20" s="11">
        <f t="shared" si="6"/>
        <v>400792</v>
      </c>
      <c r="H20" s="11">
        <f t="shared" si="6"/>
        <v>140914</v>
      </c>
      <c r="I20" s="11">
        <f t="shared" si="6"/>
        <v>31219</v>
      </c>
      <c r="J20" s="11">
        <f t="shared" si="6"/>
        <v>83931</v>
      </c>
      <c r="K20" s="11">
        <f t="shared" si="4"/>
        <v>1572655</v>
      </c>
    </row>
    <row r="21" spans="1:12" ht="17.25" customHeight="1">
      <c r="A21" s="12" t="s">
        <v>23</v>
      </c>
      <c r="B21" s="13">
        <v>86122</v>
      </c>
      <c r="C21" s="13">
        <v>105236</v>
      </c>
      <c r="D21" s="13">
        <v>127017</v>
      </c>
      <c r="E21" s="13">
        <v>74839</v>
      </c>
      <c r="F21" s="13">
        <v>119144</v>
      </c>
      <c r="G21" s="13">
        <v>203646</v>
      </c>
      <c r="H21" s="13">
        <v>75169</v>
      </c>
      <c r="I21" s="13">
        <v>19320</v>
      </c>
      <c r="J21" s="13">
        <v>47757</v>
      </c>
      <c r="K21" s="11">
        <f t="shared" si="4"/>
        <v>858250</v>
      </c>
      <c r="L21" s="52"/>
    </row>
    <row r="22" spans="1:12" ht="17.25" customHeight="1">
      <c r="A22" s="12" t="s">
        <v>24</v>
      </c>
      <c r="B22" s="13">
        <v>75869</v>
      </c>
      <c r="C22" s="13">
        <v>72854</v>
      </c>
      <c r="D22" s="13">
        <v>85359</v>
      </c>
      <c r="E22" s="13">
        <v>55062</v>
      </c>
      <c r="F22" s="13">
        <v>92258</v>
      </c>
      <c r="G22" s="13">
        <v>189278</v>
      </c>
      <c r="H22" s="13">
        <v>60066</v>
      </c>
      <c r="I22" s="13">
        <v>10953</v>
      </c>
      <c r="J22" s="13">
        <v>34630</v>
      </c>
      <c r="K22" s="11">
        <f t="shared" si="4"/>
        <v>676329</v>
      </c>
      <c r="L22" s="52"/>
    </row>
    <row r="23" spans="1:11" ht="17.25" customHeight="1">
      <c r="A23" s="12" t="s">
        <v>25</v>
      </c>
      <c r="B23" s="13">
        <v>4536</v>
      </c>
      <c r="C23" s="13">
        <v>5380</v>
      </c>
      <c r="D23" s="13">
        <v>4488</v>
      </c>
      <c r="E23" s="13">
        <v>3290</v>
      </c>
      <c r="F23" s="13">
        <v>4345</v>
      </c>
      <c r="G23" s="13">
        <v>7868</v>
      </c>
      <c r="H23" s="13">
        <v>5679</v>
      </c>
      <c r="I23" s="13">
        <v>946</v>
      </c>
      <c r="J23" s="13">
        <v>1544</v>
      </c>
      <c r="K23" s="11">
        <f t="shared" si="4"/>
        <v>38076</v>
      </c>
    </row>
    <row r="24" spans="1:11" ht="17.25" customHeight="1">
      <c r="A24" s="16" t="s">
        <v>26</v>
      </c>
      <c r="B24" s="13">
        <f>+B25+B26</f>
        <v>163248</v>
      </c>
      <c r="C24" s="13">
        <f aca="true" t="shared" si="7" ref="C24:J24">+C25+C26</f>
        <v>215807</v>
      </c>
      <c r="D24" s="13">
        <f t="shared" si="7"/>
        <v>236585</v>
      </c>
      <c r="E24" s="13">
        <f t="shared" si="7"/>
        <v>148199</v>
      </c>
      <c r="F24" s="13">
        <f t="shared" si="7"/>
        <v>189287</v>
      </c>
      <c r="G24" s="13">
        <f t="shared" si="7"/>
        <v>260594</v>
      </c>
      <c r="H24" s="13">
        <f t="shared" si="7"/>
        <v>129229</v>
      </c>
      <c r="I24" s="13">
        <f t="shared" si="7"/>
        <v>36538</v>
      </c>
      <c r="J24" s="13">
        <f t="shared" si="7"/>
        <v>106408</v>
      </c>
      <c r="K24" s="11">
        <f t="shared" si="4"/>
        <v>1485895</v>
      </c>
    </row>
    <row r="25" spans="1:12" ht="17.25" customHeight="1">
      <c r="A25" s="12" t="s">
        <v>114</v>
      </c>
      <c r="B25" s="13">
        <v>68221</v>
      </c>
      <c r="C25" s="13">
        <v>100337</v>
      </c>
      <c r="D25" s="13">
        <v>116737</v>
      </c>
      <c r="E25" s="13">
        <v>72591</v>
      </c>
      <c r="F25" s="13">
        <v>87556</v>
      </c>
      <c r="G25" s="13">
        <v>112666</v>
      </c>
      <c r="H25" s="13">
        <v>56505</v>
      </c>
      <c r="I25" s="13">
        <v>20069</v>
      </c>
      <c r="J25" s="13">
        <v>49872</v>
      </c>
      <c r="K25" s="11">
        <f t="shared" si="4"/>
        <v>684554</v>
      </c>
      <c r="L25" s="52"/>
    </row>
    <row r="26" spans="1:12" ht="17.25" customHeight="1">
      <c r="A26" s="12" t="s">
        <v>115</v>
      </c>
      <c r="B26" s="13">
        <v>95027</v>
      </c>
      <c r="C26" s="13">
        <v>115470</v>
      </c>
      <c r="D26" s="13">
        <v>119848</v>
      </c>
      <c r="E26" s="13">
        <v>75608</v>
      </c>
      <c r="F26" s="13">
        <v>101731</v>
      </c>
      <c r="G26" s="13">
        <v>147928</v>
      </c>
      <c r="H26" s="13">
        <v>72724</v>
      </c>
      <c r="I26" s="13">
        <v>16469</v>
      </c>
      <c r="J26" s="13">
        <v>56536</v>
      </c>
      <c r="K26" s="11">
        <f t="shared" si="4"/>
        <v>801341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9343</v>
      </c>
      <c r="I27" s="11">
        <v>0</v>
      </c>
      <c r="J27" s="11">
        <v>0</v>
      </c>
      <c r="K27" s="11">
        <f t="shared" si="4"/>
        <v>9343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4744.26</v>
      </c>
      <c r="I35" s="19">
        <v>0</v>
      </c>
      <c r="J35" s="19">
        <v>0</v>
      </c>
      <c r="K35" s="23">
        <f>SUM(B35:J35)</f>
        <v>4744.26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1757597.23</v>
      </c>
      <c r="C47" s="22">
        <f aca="true" t="shared" si="12" ref="C47:H47">+C48+C57</f>
        <v>2444735.3800000004</v>
      </c>
      <c r="D47" s="22">
        <f t="shared" si="12"/>
        <v>2949576.64</v>
      </c>
      <c r="E47" s="22">
        <f t="shared" si="12"/>
        <v>1662338.45</v>
      </c>
      <c r="F47" s="22">
        <f t="shared" si="12"/>
        <v>2274932.5200000005</v>
      </c>
      <c r="G47" s="22">
        <f t="shared" si="12"/>
        <v>3159592.54</v>
      </c>
      <c r="H47" s="22">
        <f t="shared" si="12"/>
        <v>1686386.18</v>
      </c>
      <c r="I47" s="22">
        <f>+I48+I57</f>
        <v>618026.45</v>
      </c>
      <c r="J47" s="22">
        <f>+J48+J57</f>
        <v>1055267.73</v>
      </c>
      <c r="K47" s="22">
        <f>SUM(B47:J47)</f>
        <v>17608453.119999997</v>
      </c>
    </row>
    <row r="48" spans="1:11" ht="17.25" customHeight="1">
      <c r="A48" s="16" t="s">
        <v>107</v>
      </c>
      <c r="B48" s="23">
        <f>SUM(B49:B56)</f>
        <v>1738892.5</v>
      </c>
      <c r="C48" s="23">
        <f aca="true" t="shared" si="13" ref="C48:J48">SUM(C49:C56)</f>
        <v>2421263.8300000005</v>
      </c>
      <c r="D48" s="23">
        <f t="shared" si="13"/>
        <v>2924209.02</v>
      </c>
      <c r="E48" s="23">
        <f t="shared" si="13"/>
        <v>1640039.7</v>
      </c>
      <c r="F48" s="23">
        <f t="shared" si="13"/>
        <v>2251517.4200000004</v>
      </c>
      <c r="G48" s="23">
        <f t="shared" si="13"/>
        <v>3130111.74</v>
      </c>
      <c r="H48" s="23">
        <f t="shared" si="13"/>
        <v>1666446.79</v>
      </c>
      <c r="I48" s="23">
        <f t="shared" si="13"/>
        <v>618026.45</v>
      </c>
      <c r="J48" s="23">
        <f t="shared" si="13"/>
        <v>1041306.79</v>
      </c>
      <c r="K48" s="23">
        <f aca="true" t="shared" si="14" ref="K48:K57">SUM(B48:J48)</f>
        <v>17431814.24</v>
      </c>
    </row>
    <row r="49" spans="1:11" ht="17.25" customHeight="1">
      <c r="A49" s="34" t="s">
        <v>43</v>
      </c>
      <c r="B49" s="23">
        <f aca="true" t="shared" si="15" ref="B49:H49">ROUND(B30*B7,2)</f>
        <v>1737803.07</v>
      </c>
      <c r="C49" s="23">
        <f t="shared" si="15"/>
        <v>2413938.06</v>
      </c>
      <c r="D49" s="23">
        <f t="shared" si="15"/>
        <v>2921998.02</v>
      </c>
      <c r="E49" s="23">
        <f t="shared" si="15"/>
        <v>1639116.86</v>
      </c>
      <c r="F49" s="23">
        <f t="shared" si="15"/>
        <v>2249825.72</v>
      </c>
      <c r="G49" s="23">
        <f t="shared" si="15"/>
        <v>3127589.16</v>
      </c>
      <c r="H49" s="23">
        <f t="shared" si="15"/>
        <v>1660667.77</v>
      </c>
      <c r="I49" s="23">
        <f>ROUND(I30*I7,2)</f>
        <v>616960.73</v>
      </c>
      <c r="J49" s="23">
        <f>ROUND(J30*J7,2)</f>
        <v>1039089.75</v>
      </c>
      <c r="K49" s="23">
        <f t="shared" si="14"/>
        <v>17406989.14</v>
      </c>
    </row>
    <row r="50" spans="1:11" ht="17.25" customHeight="1">
      <c r="A50" s="34" t="s">
        <v>44</v>
      </c>
      <c r="B50" s="19">
        <v>0</v>
      </c>
      <c r="C50" s="23">
        <f>ROUND(C31*C7,2)</f>
        <v>5365.66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5365.66</v>
      </c>
    </row>
    <row r="51" spans="1:11" ht="17.25" customHeight="1">
      <c r="A51" s="66" t="s">
        <v>103</v>
      </c>
      <c r="B51" s="67">
        <f aca="true" t="shared" si="16" ref="B51:H51">ROUND(B32*B7,2)</f>
        <v>-3002.25</v>
      </c>
      <c r="C51" s="67">
        <f t="shared" si="16"/>
        <v>-3813.61</v>
      </c>
      <c r="D51" s="67">
        <f t="shared" si="16"/>
        <v>-4174.76</v>
      </c>
      <c r="E51" s="67">
        <f t="shared" si="16"/>
        <v>-2522.56</v>
      </c>
      <c r="F51" s="67">
        <f t="shared" si="16"/>
        <v>-3589.82</v>
      </c>
      <c r="G51" s="67">
        <f t="shared" si="16"/>
        <v>-4907.5</v>
      </c>
      <c r="H51" s="67">
        <f t="shared" si="16"/>
        <v>-2680.28</v>
      </c>
      <c r="I51" s="19">
        <v>0</v>
      </c>
      <c r="J51" s="19">
        <v>0</v>
      </c>
      <c r="K51" s="67">
        <f>SUM(B51:J51)</f>
        <v>-24690.78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4744.26</v>
      </c>
      <c r="I53" s="31">
        <f>+I35</f>
        <v>0</v>
      </c>
      <c r="J53" s="31">
        <f>+J35</f>
        <v>0</v>
      </c>
      <c r="K53" s="23">
        <f t="shared" si="14"/>
        <v>4744.26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-250714.06</v>
      </c>
      <c r="C61" s="35">
        <f t="shared" si="17"/>
        <v>-327476.75</v>
      </c>
      <c r="D61" s="35">
        <f t="shared" si="17"/>
        <v>-263457.31000000006</v>
      </c>
      <c r="E61" s="35">
        <f t="shared" si="17"/>
        <v>-262662.31</v>
      </c>
      <c r="F61" s="35">
        <f t="shared" si="17"/>
        <v>-309183.73</v>
      </c>
      <c r="G61" s="35">
        <f t="shared" si="17"/>
        <v>-323613.39999999997</v>
      </c>
      <c r="H61" s="35">
        <f t="shared" si="17"/>
        <v>-258099.96</v>
      </c>
      <c r="I61" s="35">
        <f t="shared" si="17"/>
        <v>-104677.38</v>
      </c>
      <c r="J61" s="35">
        <f t="shared" si="17"/>
        <v>-90573.26</v>
      </c>
      <c r="K61" s="35">
        <f>SUM(B61:J61)</f>
        <v>-2190458.1599999997</v>
      </c>
    </row>
    <row r="62" spans="1:11" ht="18.75" customHeight="1">
      <c r="A62" s="16" t="s">
        <v>74</v>
      </c>
      <c r="B62" s="35">
        <f aca="true" t="shared" si="18" ref="B62:J62">B63+B64+B65+B66+B67+B68</f>
        <v>-187816.87</v>
      </c>
      <c r="C62" s="35">
        <f t="shared" si="18"/>
        <v>-197356.08000000002</v>
      </c>
      <c r="D62" s="35">
        <f t="shared" si="18"/>
        <v>-199229.41</v>
      </c>
      <c r="E62" s="35">
        <f t="shared" si="18"/>
        <v>-238106.57</v>
      </c>
      <c r="F62" s="35">
        <f t="shared" si="18"/>
        <v>-226103.37</v>
      </c>
      <c r="G62" s="35">
        <f t="shared" si="18"/>
        <v>-259163.83000000002</v>
      </c>
      <c r="H62" s="35">
        <f t="shared" si="18"/>
        <v>-177490.4</v>
      </c>
      <c r="I62" s="35">
        <f t="shared" si="18"/>
        <v>-30160.6</v>
      </c>
      <c r="J62" s="35">
        <f t="shared" si="18"/>
        <v>-66883.8</v>
      </c>
      <c r="K62" s="35">
        <f aca="true" t="shared" si="19" ref="K62:K91">SUM(B62:J62)</f>
        <v>-1582310.93</v>
      </c>
    </row>
    <row r="63" spans="1:11" ht="18.75" customHeight="1">
      <c r="A63" s="12" t="s">
        <v>75</v>
      </c>
      <c r="B63" s="35">
        <f>-ROUND(B9*$D$3,2)</f>
        <v>-140303.6</v>
      </c>
      <c r="C63" s="35">
        <f aca="true" t="shared" si="20" ref="C63:J63">-ROUND(C9*$D$3,2)</f>
        <v>-193199.6</v>
      </c>
      <c r="D63" s="35">
        <f t="shared" si="20"/>
        <v>-179933.8</v>
      </c>
      <c r="E63" s="35">
        <f t="shared" si="20"/>
        <v>-130362.8</v>
      </c>
      <c r="F63" s="35">
        <f t="shared" si="20"/>
        <v>-148895.4</v>
      </c>
      <c r="G63" s="35">
        <f t="shared" si="20"/>
        <v>-193283.2</v>
      </c>
      <c r="H63" s="35">
        <f t="shared" si="20"/>
        <v>-177490.4</v>
      </c>
      <c r="I63" s="35">
        <f t="shared" si="20"/>
        <v>-30160.6</v>
      </c>
      <c r="J63" s="35">
        <f t="shared" si="20"/>
        <v>-66883.8</v>
      </c>
      <c r="K63" s="35">
        <f t="shared" si="19"/>
        <v>-1260513.2000000002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-1075.4</v>
      </c>
      <c r="C65" s="35">
        <v>-220.4</v>
      </c>
      <c r="D65" s="35">
        <v>-224.2</v>
      </c>
      <c r="E65" s="35">
        <v>-900.6</v>
      </c>
      <c r="F65" s="35">
        <v>-345.8</v>
      </c>
      <c r="G65" s="35">
        <v>-307.8</v>
      </c>
      <c r="H65" s="19">
        <v>0</v>
      </c>
      <c r="I65" s="19">
        <v>0</v>
      </c>
      <c r="J65" s="19">
        <v>0</v>
      </c>
      <c r="K65" s="35">
        <f t="shared" si="19"/>
        <v>-3074.2000000000007</v>
      </c>
    </row>
    <row r="66" spans="1:11" ht="18.75" customHeight="1">
      <c r="A66" s="12" t="s">
        <v>104</v>
      </c>
      <c r="B66" s="35">
        <v>-4009</v>
      </c>
      <c r="C66" s="35">
        <v>-1641.6</v>
      </c>
      <c r="D66" s="35">
        <v>-1330</v>
      </c>
      <c r="E66" s="35">
        <v>-2447.2</v>
      </c>
      <c r="F66" s="35">
        <v>-1622.6</v>
      </c>
      <c r="G66" s="35">
        <v>-1223.6</v>
      </c>
      <c r="H66" s="19">
        <v>0</v>
      </c>
      <c r="I66" s="19">
        <v>0</v>
      </c>
      <c r="J66" s="19">
        <v>0</v>
      </c>
      <c r="K66" s="35">
        <f t="shared" si="19"/>
        <v>-12274</v>
      </c>
    </row>
    <row r="67" spans="1:11" ht="18.75" customHeight="1">
      <c r="A67" s="12" t="s">
        <v>52</v>
      </c>
      <c r="B67" s="35">
        <v>-42428.87</v>
      </c>
      <c r="C67" s="35">
        <v>-2294.48</v>
      </c>
      <c r="D67" s="35">
        <v>-17741.41</v>
      </c>
      <c r="E67" s="35">
        <v>-104395.97</v>
      </c>
      <c r="F67" s="35">
        <v>-75239.57</v>
      </c>
      <c r="G67" s="35">
        <v>-64349.23</v>
      </c>
      <c r="H67" s="19">
        <v>0</v>
      </c>
      <c r="I67" s="19">
        <v>0</v>
      </c>
      <c r="J67" s="19">
        <v>0</v>
      </c>
      <c r="K67" s="35">
        <f t="shared" si="19"/>
        <v>-306449.53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-27184.71</v>
      </c>
      <c r="C69" s="67">
        <f>SUM(C70:C99)-C71</f>
        <v>-60339.62</v>
      </c>
      <c r="D69" s="67">
        <f t="shared" si="21"/>
        <v>-104986.64000000001</v>
      </c>
      <c r="E69" s="67">
        <f t="shared" si="21"/>
        <v>-46311.32</v>
      </c>
      <c r="F69" s="67">
        <f t="shared" si="21"/>
        <v>-129118.52</v>
      </c>
      <c r="G69" s="67">
        <f t="shared" si="21"/>
        <v>-72457.15</v>
      </c>
      <c r="H69" s="67">
        <f t="shared" si="21"/>
        <v>-61633.75</v>
      </c>
      <c r="I69" s="67">
        <f t="shared" si="21"/>
        <v>-74516.78000000001</v>
      </c>
      <c r="J69" s="67">
        <f t="shared" si="21"/>
        <v>-19839.29</v>
      </c>
      <c r="K69" s="67">
        <f t="shared" si="19"/>
        <v>-596387.7800000001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-13333.35</v>
      </c>
      <c r="C76" s="35">
        <v>-40231.89</v>
      </c>
      <c r="D76" s="35">
        <v>-83904.21</v>
      </c>
      <c r="E76" s="35">
        <v>-32981.32</v>
      </c>
      <c r="F76" s="35">
        <v>-110419.69</v>
      </c>
      <c r="G76" s="35">
        <v>-44037.02</v>
      </c>
      <c r="H76" s="35">
        <v>-47965.57</v>
      </c>
      <c r="I76" s="35">
        <v>-6936.3</v>
      </c>
      <c r="J76" s="35">
        <v>-9933.38</v>
      </c>
      <c r="K76" s="67">
        <f t="shared" si="19"/>
        <v>-389742.73000000004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67">
        <v>20662.09</v>
      </c>
      <c r="G101" s="19">
        <v>0</v>
      </c>
      <c r="H101" s="19">
        <v>0</v>
      </c>
      <c r="I101" s="19">
        <v>0</v>
      </c>
      <c r="J101" s="19">
        <v>0</v>
      </c>
      <c r="K101" s="67">
        <f aca="true" t="shared" si="22" ref="K101:K108">SUM(B101:J101)</f>
        <v>20662.09</v>
      </c>
      <c r="L101" s="55"/>
    </row>
    <row r="102" spans="1:12" ht="18.75" customHeight="1">
      <c r="A102" s="16" t="s">
        <v>134</v>
      </c>
      <c r="B102" s="67">
        <v>-35712.48</v>
      </c>
      <c r="C102" s="67">
        <v>-69781.05</v>
      </c>
      <c r="D102" s="67">
        <v>40758.74</v>
      </c>
      <c r="E102" s="67">
        <v>21755.58</v>
      </c>
      <c r="F102" s="67">
        <v>25376.07</v>
      </c>
      <c r="G102" s="67">
        <v>8007.58</v>
      </c>
      <c r="H102" s="67">
        <v>-18975.81</v>
      </c>
      <c r="I102" s="19">
        <v>0</v>
      </c>
      <c r="J102" s="67">
        <v>-3850.17</v>
      </c>
      <c r="K102" s="67">
        <f t="shared" si="22"/>
        <v>-32421.54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t="shared" si="22"/>
        <v>0</v>
      </c>
      <c r="L103" s="54"/>
    </row>
    <row r="104" spans="1:13" ht="18.75" customHeight="1">
      <c r="A104" s="16" t="s">
        <v>83</v>
      </c>
      <c r="B104" s="24">
        <f aca="true" t="shared" si="23" ref="B104:H104">+B105+B106</f>
        <v>1523890.92</v>
      </c>
      <c r="C104" s="24">
        <f t="shared" si="23"/>
        <v>2163568.1300000004</v>
      </c>
      <c r="D104" s="24">
        <f t="shared" si="23"/>
        <v>2686119.3299999996</v>
      </c>
      <c r="E104" s="24">
        <f t="shared" si="23"/>
        <v>1399676.14</v>
      </c>
      <c r="F104" s="24">
        <f t="shared" si="23"/>
        <v>1965748.7900000003</v>
      </c>
      <c r="G104" s="24">
        <f t="shared" si="23"/>
        <v>2835979.14</v>
      </c>
      <c r="H104" s="24">
        <f t="shared" si="23"/>
        <v>1428286.2200000002</v>
      </c>
      <c r="I104" s="24">
        <f>+I105+I106</f>
        <v>513349.06999999995</v>
      </c>
      <c r="J104" s="24">
        <f>+J105+J106</f>
        <v>964694.47</v>
      </c>
      <c r="K104" s="48">
        <f t="shared" si="22"/>
        <v>15481312.210000003</v>
      </c>
      <c r="L104" s="54"/>
      <c r="M104" s="86"/>
    </row>
    <row r="105" spans="1:13" ht="18" customHeight="1">
      <c r="A105" s="16" t="s">
        <v>82</v>
      </c>
      <c r="B105" s="24">
        <f aca="true" t="shared" si="24" ref="B105:J105">+B48+B62+B69+B101</f>
        <v>1523890.92</v>
      </c>
      <c r="C105" s="24">
        <f t="shared" si="24"/>
        <v>2163568.1300000004</v>
      </c>
      <c r="D105" s="24">
        <f t="shared" si="24"/>
        <v>2619992.9699999997</v>
      </c>
      <c r="E105" s="24">
        <f t="shared" si="24"/>
        <v>1355621.8099999998</v>
      </c>
      <c r="F105" s="24">
        <f t="shared" si="24"/>
        <v>1916957.6200000003</v>
      </c>
      <c r="G105" s="24">
        <f t="shared" si="24"/>
        <v>2798490.7600000002</v>
      </c>
      <c r="H105" s="24">
        <f t="shared" si="24"/>
        <v>1427322.6400000001</v>
      </c>
      <c r="I105" s="24">
        <f t="shared" si="24"/>
        <v>513349.06999999995</v>
      </c>
      <c r="J105" s="24">
        <f t="shared" si="24"/>
        <v>954583.7</v>
      </c>
      <c r="K105" s="48">
        <f t="shared" si="22"/>
        <v>15273777.62</v>
      </c>
      <c r="L105" s="54"/>
      <c r="M105" s="87"/>
    </row>
    <row r="106" spans="1:11" ht="18.75" customHeight="1">
      <c r="A106" s="16" t="s">
        <v>99</v>
      </c>
      <c r="B106" s="24">
        <f aca="true" t="shared" si="25" ref="B106:J106">IF(+B57+B102+B107&lt;0,0,(B57+B102+B107))</f>
        <v>0</v>
      </c>
      <c r="C106" s="24">
        <f t="shared" si="25"/>
        <v>0</v>
      </c>
      <c r="D106" s="24">
        <f t="shared" si="25"/>
        <v>66126.36</v>
      </c>
      <c r="E106" s="24">
        <f t="shared" si="25"/>
        <v>44054.33</v>
      </c>
      <c r="F106" s="24">
        <f t="shared" si="25"/>
        <v>48791.17</v>
      </c>
      <c r="G106" s="24">
        <f t="shared" si="25"/>
        <v>37488.38</v>
      </c>
      <c r="H106" s="24">
        <f t="shared" si="25"/>
        <v>963.5799999999981</v>
      </c>
      <c r="I106" s="19">
        <f t="shared" si="25"/>
        <v>0</v>
      </c>
      <c r="J106" s="24">
        <f t="shared" si="25"/>
        <v>10110.77</v>
      </c>
      <c r="K106" s="48">
        <f t="shared" si="22"/>
        <v>207534.58999999997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100</v>
      </c>
      <c r="B108" s="67">
        <f>IF(B102+B57&lt;0,B102+B57+B71,0)</f>
        <v>-17007.750000000004</v>
      </c>
      <c r="C108" s="67">
        <f>IF(C102+C57&lt;0,C102+C57+C71,0)</f>
        <v>-46386.13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>
        <f t="shared" si="22"/>
        <v>-63393.880000000005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15481312.21</v>
      </c>
      <c r="L112" s="54"/>
    </row>
    <row r="113" spans="1:11" ht="18.75" customHeight="1">
      <c r="A113" s="26" t="s">
        <v>70</v>
      </c>
      <c r="B113" s="27">
        <v>198105.82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198105.82</v>
      </c>
    </row>
    <row r="114" spans="1:11" ht="18.75" customHeight="1">
      <c r="A114" s="26" t="s">
        <v>71</v>
      </c>
      <c r="B114" s="27">
        <v>1325785.1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1325785.1</v>
      </c>
    </row>
    <row r="115" spans="1:11" ht="18.75" customHeight="1">
      <c r="A115" s="26" t="s">
        <v>72</v>
      </c>
      <c r="B115" s="40">
        <v>0</v>
      </c>
      <c r="C115" s="27">
        <f>+C104</f>
        <v>2163568.1300000004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2163568.1300000004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2686119.3299999996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2686119.3299999996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1259708.53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1259708.53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139967.62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139967.62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384749.1400000001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384749.1400000001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685347.75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685347.75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113240.36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113240.36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782411.53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782411.53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820561.6699999999</v>
      </c>
      <c r="H123" s="40">
        <v>0</v>
      </c>
      <c r="I123" s="40">
        <v>0</v>
      </c>
      <c r="J123" s="40">
        <v>0</v>
      </c>
      <c r="K123" s="41">
        <f t="shared" si="26"/>
        <v>820561.6699999999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68163.79000000001</v>
      </c>
      <c r="H124" s="40">
        <v>0</v>
      </c>
      <c r="I124" s="40">
        <v>0</v>
      </c>
      <c r="J124" s="40">
        <v>0</v>
      </c>
      <c r="K124" s="41">
        <f t="shared" si="26"/>
        <v>68163.79000000001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423552.43</v>
      </c>
      <c r="H125" s="40">
        <v>0</v>
      </c>
      <c r="I125" s="40">
        <v>0</v>
      </c>
      <c r="J125" s="40">
        <v>0</v>
      </c>
      <c r="K125" s="41">
        <f t="shared" si="26"/>
        <v>423552.43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413257.72</v>
      </c>
      <c r="H126" s="40">
        <v>0</v>
      </c>
      <c r="I126" s="40">
        <v>0</v>
      </c>
      <c r="J126" s="40">
        <v>0</v>
      </c>
      <c r="K126" s="41">
        <f t="shared" si="26"/>
        <v>413257.72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1110443.53</v>
      </c>
      <c r="H127" s="40">
        <v>0</v>
      </c>
      <c r="I127" s="40">
        <v>0</v>
      </c>
      <c r="J127" s="40">
        <v>0</v>
      </c>
      <c r="K127" s="41">
        <f t="shared" si="26"/>
        <v>1110443.53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506206.41</v>
      </c>
      <c r="I128" s="40">
        <v>0</v>
      </c>
      <c r="J128" s="40">
        <v>0</v>
      </c>
      <c r="K128" s="41">
        <f t="shared" si="26"/>
        <v>506206.41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922079.81</v>
      </c>
      <c r="I129" s="40">
        <v>0</v>
      </c>
      <c r="J129" s="40">
        <v>0</v>
      </c>
      <c r="K129" s="41">
        <f t="shared" si="26"/>
        <v>922079.81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513349.07</v>
      </c>
      <c r="J130" s="40">
        <v>0</v>
      </c>
      <c r="K130" s="41">
        <f t="shared" si="26"/>
        <v>513349.07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964694.47</v>
      </c>
      <c r="K131" s="44">
        <f t="shared" si="26"/>
        <v>964694.47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85" t="s">
        <v>136</v>
      </c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2017-05-19T13:10:12Z</dcterms:modified>
  <cp:category/>
  <cp:version/>
  <cp:contentType/>
  <cp:contentStatus/>
</cp:coreProperties>
</file>