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<sst xmlns="http://schemas.openxmlformats.org/spreadsheetml/2006/main" count="136" uniqueCount="136">
  <si>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</si>
  <si>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</si>
  <si>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</si>
  <si>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</si>
  <si>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</si>
  <si>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</si>
  <si>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</si>
  <si>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</si>
  <si>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</si>
  <si>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</si>
  <si>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</si>
  <si>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</si>
  <si>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</si>
  <si>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</si>
  <si>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</si>
  <si>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</si>
  <si>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</si>
  <si>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</si>
  <si>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</si>
  <si>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</si>
  <si>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</si>
  <si>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</si>
  <si>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</si>
  <si>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</si>
  <si>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</si>
  <si>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</si>
  <si>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</si>
  <si>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</si>
  <si>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</si>
  <si>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</si>
  <si>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</si>
  <si>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</si>
  <si>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</si>
  <si>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</si>
  <si>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</si>
  <si>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</si>
  <si>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</si>
  <si>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</si>
  <si>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</si>
  <si>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</si>
  <si>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</si>
  <si>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</si>
  <si>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</si>
  <si>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</si>
  <si>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</si>
  <si>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</si>
  <si>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</si>
  <si>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</si>
  <si>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</si>
  <si>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</si>
  <si>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</si>
  <si>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</si>
  <si>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</si>
  <si>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</si>
  <si>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</si>
  <si>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</si>
  <si>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</si>
  <si>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</si>
  <si>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</si>
  <si>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</si>
  <si>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</si>
  <si>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</si>
  <si>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</si>
  <si>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</si>
  <si>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</si>
  <si>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</si>
  <si>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</si>
  <si>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</si>
  <si>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</si>
  <si>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</si>
  <si>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</si>
  <si>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</si>
  <si>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</si>
  <si>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</si>
  <si>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</si>
  <si>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</si>
  <si>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</si>
  <si>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</si>
  <si>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</si>
  <si>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</si>
  <si>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</si>
  <si>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</si>
  <si>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</si>
  <si>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</si>
  <si>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</si>
  <si>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</si>
  <si>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</si>
  <si>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</si>
  <si>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</si>
  <si>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</si>
  <si>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</si>
  <si>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</si>
  <si>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</si>
  <si>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</si>
  <si>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</si>
  <si>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</si>
  <si>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</si>
  <si>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</si>
  <si>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</si>
  <si>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</si>
  <si>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</si>
  <si>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</si>
  <si>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</si>
  <si>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</si>
  <si>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</si>
  <si>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</si>
  <si>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</si>
  <si>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</si>
  <si>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</si>
  <si>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</si>
  <si>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</si>
  <si>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</si>
  <si>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</si>
  <si>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</si>
  <si>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</si>
  <si>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</si>
  <si>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</si>
  <si>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</si>
  <si>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</si>
  <si>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</si>
  <si>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</si>
  <si>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</si>
  <si>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</si>
  <si>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</si>
  <si>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</si>
  <si>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</si>
  <si>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</si>
  <si>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</si>
  <si>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</si>
  <si>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</si>
  <si>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</si>
  <si>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</si>
  <si>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</si>
  <si>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09/05/17 - VENCIMENTO 16/05/17</t>
  </si>
  <si>
    <t>6.3. Revisão de Remuneração pelo Transporte Coletivo ¹</t>
  </si>
  <si>
    <t xml:space="preserve">     ¹ Rede da Madrugada de fevereiro/17.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</si>
</sst>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638968</v>
      </c>
      <c r="C7" s="9">
        <f t="shared" si="0"/>
        <v>816946</v>
      </c>
      <c r="D7" s="9">
        <f t="shared" si="0"/>
        <v>850375</v>
      </c>
      <c r="E7" s="9">
        <f t="shared" si="0"/>
        <v>569806</v>
      </c>
      <c r="F7" s="9">
        <f t="shared" si="0"/>
        <v>778255</v>
      </c>
      <c r="G7" s="9">
        <f t="shared" si="0"/>
        <v>1287826</v>
      </c>
      <c r="H7" s="9">
        <f t="shared" si="0"/>
        <v>602063</v>
      </c>
      <c r="I7" s="9">
        <f t="shared" si="0"/>
        <v>134814</v>
      </c>
      <c r="J7" s="9">
        <f t="shared" si="0"/>
        <v>353527</v>
      </c>
      <c r="K7" s="9">
        <f t="shared" si="0"/>
        <v>6032580</v>
      </c>
      <c r="L7" s="52"/>
    </row>
    <row r="8" spans="1:11" ht="17.25" customHeight="1">
      <c r="A8" s="10" t="s">
        <v>97</v>
      </c>
      <c r="B8" s="11">
        <f>B9+B12+B16</f>
        <v>302626</v>
      </c>
      <c r="C8" s="11">
        <f aca="true" t="shared" si="1" ref="C8:J8">C9+C12+C16</f>
        <v>396730</v>
      </c>
      <c r="D8" s="11">
        <f t="shared" si="1"/>
        <v>389920</v>
      </c>
      <c r="E8" s="11">
        <f t="shared" si="1"/>
        <v>277078</v>
      </c>
      <c r="F8" s="11">
        <f t="shared" si="1"/>
        <v>365370</v>
      </c>
      <c r="G8" s="11">
        <f t="shared" si="1"/>
        <v>612240</v>
      </c>
      <c r="H8" s="11">
        <f t="shared" si="1"/>
        <v>311641</v>
      </c>
      <c r="I8" s="11">
        <f t="shared" si="1"/>
        <v>59365</v>
      </c>
      <c r="J8" s="11">
        <f t="shared" si="1"/>
        <v>157913</v>
      </c>
      <c r="K8" s="11">
        <f>SUM(B8:J8)</f>
        <v>2872883</v>
      </c>
    </row>
    <row r="9" spans="1:11" ht="17.25" customHeight="1">
      <c r="A9" s="15" t="s">
        <v>16</v>
      </c>
      <c r="B9" s="13">
        <f>+B10+B11</f>
        <v>36526</v>
      </c>
      <c r="C9" s="13">
        <f aca="true" t="shared" si="2" ref="C9:J9">+C10+C11</f>
        <v>50402</v>
      </c>
      <c r="D9" s="13">
        <f t="shared" si="2"/>
        <v>46215</v>
      </c>
      <c r="E9" s="13">
        <f t="shared" si="2"/>
        <v>34137</v>
      </c>
      <c r="F9" s="13">
        <f t="shared" si="2"/>
        <v>38756</v>
      </c>
      <c r="G9" s="13">
        <f t="shared" si="2"/>
        <v>51282</v>
      </c>
      <c r="H9" s="13">
        <f t="shared" si="2"/>
        <v>47948</v>
      </c>
      <c r="I9" s="13">
        <f t="shared" si="2"/>
        <v>8676</v>
      </c>
      <c r="J9" s="13">
        <f t="shared" si="2"/>
        <v>17027</v>
      </c>
      <c r="K9" s="11">
        <f>SUM(B9:J9)</f>
        <v>330969</v>
      </c>
    </row>
    <row r="10" spans="1:11" ht="17.25" customHeight="1">
      <c r="A10" s="29" t="s">
        <v>17</v>
      </c>
      <c r="B10" s="13">
        <v>36526</v>
      </c>
      <c r="C10" s="13">
        <v>50402</v>
      </c>
      <c r="D10" s="13">
        <v>46215</v>
      </c>
      <c r="E10" s="13">
        <v>34137</v>
      </c>
      <c r="F10" s="13">
        <v>38756</v>
      </c>
      <c r="G10" s="13">
        <v>51282</v>
      </c>
      <c r="H10" s="13">
        <v>47948</v>
      </c>
      <c r="I10" s="13">
        <v>8676</v>
      </c>
      <c r="J10" s="13">
        <v>17027</v>
      </c>
      <c r="K10" s="11">
        <f>SUM(B10:J10)</f>
        <v>330969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238304</v>
      </c>
      <c r="C12" s="17">
        <f t="shared" si="3"/>
        <v>310813</v>
      </c>
      <c r="D12" s="17">
        <f t="shared" si="3"/>
        <v>308332</v>
      </c>
      <c r="E12" s="17">
        <f t="shared" si="3"/>
        <v>218257</v>
      </c>
      <c r="F12" s="17">
        <f t="shared" si="3"/>
        <v>287197</v>
      </c>
      <c r="G12" s="17">
        <f t="shared" si="3"/>
        <v>492304</v>
      </c>
      <c r="H12" s="17">
        <f t="shared" si="3"/>
        <v>237049</v>
      </c>
      <c r="I12" s="17">
        <f t="shared" si="3"/>
        <v>44959</v>
      </c>
      <c r="J12" s="17">
        <f t="shared" si="3"/>
        <v>125867</v>
      </c>
      <c r="K12" s="11">
        <f aca="true" t="shared" si="4" ref="K12:K27">SUM(B12:J12)</f>
        <v>2263082</v>
      </c>
    </row>
    <row r="13" spans="1:13" ht="17.25" customHeight="1">
      <c r="A13" s="14" t="s">
        <v>19</v>
      </c>
      <c r="B13" s="13">
        <v>110219</v>
      </c>
      <c r="C13" s="13">
        <v>154103</v>
      </c>
      <c r="D13" s="13">
        <v>158471</v>
      </c>
      <c r="E13" s="13">
        <v>108342</v>
      </c>
      <c r="F13" s="13">
        <v>140348</v>
      </c>
      <c r="G13" s="13">
        <v>225335</v>
      </c>
      <c r="H13" s="13">
        <v>103378</v>
      </c>
      <c r="I13" s="13">
        <v>24391</v>
      </c>
      <c r="J13" s="13">
        <v>64161</v>
      </c>
      <c r="K13" s="11">
        <f t="shared" si="4"/>
        <v>1088748</v>
      </c>
      <c r="L13" s="52"/>
      <c r="M13" s="53"/>
    </row>
    <row r="14" spans="1:12" ht="17.25" customHeight="1">
      <c r="A14" s="14" t="s">
        <v>20</v>
      </c>
      <c r="B14" s="13">
        <v>117252</v>
      </c>
      <c r="C14" s="13">
        <v>139812</v>
      </c>
      <c r="D14" s="13">
        <v>138526</v>
      </c>
      <c r="E14" s="13">
        <v>99516</v>
      </c>
      <c r="F14" s="13">
        <v>135759</v>
      </c>
      <c r="G14" s="13">
        <v>249067</v>
      </c>
      <c r="H14" s="13">
        <v>113943</v>
      </c>
      <c r="I14" s="13">
        <v>17659</v>
      </c>
      <c r="J14" s="13">
        <v>57929</v>
      </c>
      <c r="K14" s="11">
        <f t="shared" si="4"/>
        <v>1069463</v>
      </c>
      <c r="L14" s="52"/>
    </row>
    <row r="15" spans="1:11" ht="17.25" customHeight="1">
      <c r="A15" s="14" t="s">
        <v>21</v>
      </c>
      <c r="B15" s="13">
        <v>10833</v>
      </c>
      <c r="C15" s="13">
        <v>16898</v>
      </c>
      <c r="D15" s="13">
        <v>11335</v>
      </c>
      <c r="E15" s="13">
        <v>10399</v>
      </c>
      <c r="F15" s="13">
        <v>11090</v>
      </c>
      <c r="G15" s="13">
        <v>17902</v>
      </c>
      <c r="H15" s="13">
        <v>19728</v>
      </c>
      <c r="I15" s="13">
        <v>2909</v>
      </c>
      <c r="J15" s="13">
        <v>3777</v>
      </c>
      <c r="K15" s="11">
        <f t="shared" si="4"/>
        <v>104871</v>
      </c>
    </row>
    <row r="16" spans="1:11" ht="17.25" customHeight="1">
      <c r="A16" s="15" t="s">
        <v>93</v>
      </c>
      <c r="B16" s="13">
        <f>B17+B18+B19</f>
        <v>27796</v>
      </c>
      <c r="C16" s="13">
        <f aca="true" t="shared" si="5" ref="C16:J16">C17+C18+C19</f>
        <v>35515</v>
      </c>
      <c r="D16" s="13">
        <f t="shared" si="5"/>
        <v>35373</v>
      </c>
      <c r="E16" s="13">
        <f t="shared" si="5"/>
        <v>24684</v>
      </c>
      <c r="F16" s="13">
        <f t="shared" si="5"/>
        <v>39417</v>
      </c>
      <c r="G16" s="13">
        <f t="shared" si="5"/>
        <v>68654</v>
      </c>
      <c r="H16" s="13">
        <f t="shared" si="5"/>
        <v>26644</v>
      </c>
      <c r="I16" s="13">
        <f t="shared" si="5"/>
        <v>5730</v>
      </c>
      <c r="J16" s="13">
        <f t="shared" si="5"/>
        <v>15019</v>
      </c>
      <c r="K16" s="11">
        <f t="shared" si="4"/>
        <v>278832</v>
      </c>
    </row>
    <row r="17" spans="1:11" ht="17.25" customHeight="1">
      <c r="A17" s="14" t="s">
        <v>94</v>
      </c>
      <c r="B17" s="13">
        <v>20406</v>
      </c>
      <c r="C17" s="13">
        <v>27284</v>
      </c>
      <c r="D17" s="13">
        <v>25735</v>
      </c>
      <c r="E17" s="13">
        <v>18208</v>
      </c>
      <c r="F17" s="13">
        <v>29235</v>
      </c>
      <c r="G17" s="13">
        <v>49422</v>
      </c>
      <c r="H17" s="13">
        <v>20165</v>
      </c>
      <c r="I17" s="13">
        <v>4471</v>
      </c>
      <c r="J17" s="13">
        <v>10871</v>
      </c>
      <c r="K17" s="11">
        <f t="shared" si="4"/>
        <v>205797</v>
      </c>
    </row>
    <row r="18" spans="1:11" ht="17.25" customHeight="1">
      <c r="A18" s="14" t="s">
        <v>95</v>
      </c>
      <c r="B18" s="13">
        <v>7118</v>
      </c>
      <c r="C18" s="13">
        <v>7826</v>
      </c>
      <c r="D18" s="13">
        <v>9427</v>
      </c>
      <c r="E18" s="13">
        <v>6267</v>
      </c>
      <c r="F18" s="13">
        <v>9886</v>
      </c>
      <c r="G18" s="13">
        <v>18831</v>
      </c>
      <c r="H18" s="13">
        <v>6077</v>
      </c>
      <c r="I18" s="13">
        <v>1208</v>
      </c>
      <c r="J18" s="13">
        <v>4044</v>
      </c>
      <c r="K18" s="11">
        <f t="shared" si="4"/>
        <v>70684</v>
      </c>
    </row>
    <row r="19" spans="1:11" ht="17.25" customHeight="1">
      <c r="A19" s="14" t="s">
        <v>96</v>
      </c>
      <c r="B19" s="13">
        <v>272</v>
      </c>
      <c r="C19" s="13">
        <v>405</v>
      </c>
      <c r="D19" s="13">
        <v>211</v>
      </c>
      <c r="E19" s="13">
        <v>209</v>
      </c>
      <c r="F19" s="13">
        <v>296</v>
      </c>
      <c r="G19" s="13">
        <v>401</v>
      </c>
      <c r="H19" s="13">
        <v>402</v>
      </c>
      <c r="I19" s="13">
        <v>51</v>
      </c>
      <c r="J19" s="13">
        <v>104</v>
      </c>
      <c r="K19" s="11">
        <f t="shared" si="4"/>
        <v>2351</v>
      </c>
    </row>
    <row r="20" spans="1:11" ht="17.25" customHeight="1">
      <c r="A20" s="16" t="s">
        <v>22</v>
      </c>
      <c r="B20" s="11">
        <f>+B21+B22+B23</f>
        <v>168946</v>
      </c>
      <c r="C20" s="11">
        <f aca="true" t="shared" si="6" ref="C20:J20">+C21+C22+C23</f>
        <v>190707</v>
      </c>
      <c r="D20" s="11">
        <f t="shared" si="6"/>
        <v>215245</v>
      </c>
      <c r="E20" s="11">
        <f t="shared" si="6"/>
        <v>137352</v>
      </c>
      <c r="F20" s="11">
        <f t="shared" si="6"/>
        <v>217643</v>
      </c>
      <c r="G20" s="11">
        <f t="shared" si="6"/>
        <v>405052</v>
      </c>
      <c r="H20" s="11">
        <f t="shared" si="6"/>
        <v>144847</v>
      </c>
      <c r="I20" s="11">
        <f t="shared" si="6"/>
        <v>34208</v>
      </c>
      <c r="J20" s="11">
        <f t="shared" si="6"/>
        <v>84923</v>
      </c>
      <c r="K20" s="11">
        <f t="shared" si="4"/>
        <v>1598923</v>
      </c>
    </row>
    <row r="21" spans="1:12" ht="17.25" customHeight="1">
      <c r="A21" s="12" t="s">
        <v>23</v>
      </c>
      <c r="B21" s="13">
        <v>86963</v>
      </c>
      <c r="C21" s="13">
        <v>108311</v>
      </c>
      <c r="D21" s="13">
        <v>124371</v>
      </c>
      <c r="E21" s="13">
        <v>76921</v>
      </c>
      <c r="F21" s="13">
        <v>119349</v>
      </c>
      <c r="G21" s="13">
        <v>204820</v>
      </c>
      <c r="H21" s="13">
        <v>77594</v>
      </c>
      <c r="I21" s="13">
        <v>20836</v>
      </c>
      <c r="J21" s="13">
        <v>47650</v>
      </c>
      <c r="K21" s="11">
        <f t="shared" si="4"/>
        <v>866815</v>
      </c>
      <c r="L21" s="52"/>
    </row>
    <row r="22" spans="1:12" ht="17.25" customHeight="1">
      <c r="A22" s="12" t="s">
        <v>24</v>
      </c>
      <c r="B22" s="13">
        <v>77243</v>
      </c>
      <c r="C22" s="13">
        <v>76833</v>
      </c>
      <c r="D22" s="13">
        <v>86256</v>
      </c>
      <c r="E22" s="13">
        <v>57118</v>
      </c>
      <c r="F22" s="13">
        <v>93703</v>
      </c>
      <c r="G22" s="13">
        <v>191836</v>
      </c>
      <c r="H22" s="13">
        <v>61008</v>
      </c>
      <c r="I22" s="13">
        <v>12342</v>
      </c>
      <c r="J22" s="13">
        <v>35681</v>
      </c>
      <c r="K22" s="11">
        <f t="shared" si="4"/>
        <v>692020</v>
      </c>
      <c r="L22" s="52"/>
    </row>
    <row r="23" spans="1:11" ht="17.25" customHeight="1">
      <c r="A23" s="12" t="s">
        <v>25</v>
      </c>
      <c r="B23" s="13">
        <v>4740</v>
      </c>
      <c r="C23" s="13">
        <v>5563</v>
      </c>
      <c r="D23" s="13">
        <v>4618</v>
      </c>
      <c r="E23" s="13">
        <v>3313</v>
      </c>
      <c r="F23" s="13">
        <v>4591</v>
      </c>
      <c r="G23" s="13">
        <v>8396</v>
      </c>
      <c r="H23" s="13">
        <v>6245</v>
      </c>
      <c r="I23" s="13">
        <v>1030</v>
      </c>
      <c r="J23" s="13">
        <v>1592</v>
      </c>
      <c r="K23" s="11">
        <f t="shared" si="4"/>
        <v>40088</v>
      </c>
    </row>
    <row r="24" spans="1:11" ht="17.25" customHeight="1">
      <c r="A24" s="16" t="s">
        <v>26</v>
      </c>
      <c r="B24" s="13">
        <f>+B25+B26</f>
        <v>167396</v>
      </c>
      <c r="C24" s="13">
        <f aca="true" t="shared" si="7" ref="C24:J24">+C25+C26</f>
        <v>229509</v>
      </c>
      <c r="D24" s="13">
        <f t="shared" si="7"/>
        <v>245210</v>
      </c>
      <c r="E24" s="13">
        <f t="shared" si="7"/>
        <v>155376</v>
      </c>
      <c r="F24" s="13">
        <f t="shared" si="7"/>
        <v>195242</v>
      </c>
      <c r="G24" s="13">
        <f t="shared" si="7"/>
        <v>270534</v>
      </c>
      <c r="H24" s="13">
        <f t="shared" si="7"/>
        <v>135180</v>
      </c>
      <c r="I24" s="13">
        <f t="shared" si="7"/>
        <v>41241</v>
      </c>
      <c r="J24" s="13">
        <f t="shared" si="7"/>
        <v>110691</v>
      </c>
      <c r="K24" s="11">
        <f t="shared" si="4"/>
        <v>1550379</v>
      </c>
    </row>
    <row r="25" spans="1:12" ht="17.25" customHeight="1">
      <c r="A25" s="12" t="s">
        <v>115</v>
      </c>
      <c r="B25" s="13">
        <v>70988</v>
      </c>
      <c r="C25" s="13">
        <v>108087</v>
      </c>
      <c r="D25" s="13">
        <v>122020</v>
      </c>
      <c r="E25" s="13">
        <v>77583</v>
      </c>
      <c r="F25" s="13">
        <v>91947</v>
      </c>
      <c r="G25" s="13">
        <v>120282</v>
      </c>
      <c r="H25" s="13">
        <v>60596</v>
      </c>
      <c r="I25" s="13">
        <v>22936</v>
      </c>
      <c r="J25" s="13">
        <v>52116</v>
      </c>
      <c r="K25" s="11">
        <f t="shared" si="4"/>
        <v>726555</v>
      </c>
      <c r="L25" s="52"/>
    </row>
    <row r="26" spans="1:12" ht="17.25" customHeight="1">
      <c r="A26" s="12" t="s">
        <v>116</v>
      </c>
      <c r="B26" s="13">
        <v>96408</v>
      </c>
      <c r="C26" s="13">
        <v>121422</v>
      </c>
      <c r="D26" s="13">
        <v>123190</v>
      </c>
      <c r="E26" s="13">
        <v>77793</v>
      </c>
      <c r="F26" s="13">
        <v>103295</v>
      </c>
      <c r="G26" s="13">
        <v>150252</v>
      </c>
      <c r="H26" s="13">
        <v>74584</v>
      </c>
      <c r="I26" s="13">
        <v>18305</v>
      </c>
      <c r="J26" s="13">
        <v>58575</v>
      </c>
      <c r="K26" s="11">
        <f t="shared" si="4"/>
        <v>823824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10395</v>
      </c>
      <c r="I27" s="11">
        <v>0</v>
      </c>
      <c r="J27" s="11">
        <v>0</v>
      </c>
      <c r="K27" s="11">
        <f t="shared" si="4"/>
        <v>10395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1745.95</v>
      </c>
      <c r="I35" s="19">
        <v>0</v>
      </c>
      <c r="J35" s="19">
        <v>0</v>
      </c>
      <c r="K35" s="23">
        <f>SUM(B35:J35)</f>
        <v>1745.95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1795038.0499999998</v>
      </c>
      <c r="C47" s="22">
        <f aca="true" t="shared" si="12" ref="C47:H47">+C48+C57</f>
        <v>2564714.11</v>
      </c>
      <c r="D47" s="22">
        <f t="shared" si="12"/>
        <v>3003473.85</v>
      </c>
      <c r="E47" s="22">
        <f t="shared" si="12"/>
        <v>1719047.78</v>
      </c>
      <c r="F47" s="22">
        <f t="shared" si="12"/>
        <v>2317466.7500000005</v>
      </c>
      <c r="G47" s="22">
        <f t="shared" si="12"/>
        <v>3232779.88</v>
      </c>
      <c r="H47" s="22">
        <f t="shared" si="12"/>
        <v>1738570.65</v>
      </c>
      <c r="I47" s="22">
        <f>+I48+I57</f>
        <v>682051.6799999999</v>
      </c>
      <c r="J47" s="22">
        <f>+J48+J57</f>
        <v>1075945.8699999999</v>
      </c>
      <c r="K47" s="22">
        <f>SUM(B47:J47)</f>
        <v>18129088.62</v>
      </c>
    </row>
    <row r="48" spans="1:11" ht="17.25" customHeight="1">
      <c r="A48" s="16" t="s">
        <v>108</v>
      </c>
      <c r="B48" s="23">
        <f>SUM(B49:B56)</f>
        <v>1776333.3199999998</v>
      </c>
      <c r="C48" s="23">
        <f aca="true" t="shared" si="13" ref="C48:J48">SUM(C49:C56)</f>
        <v>2541242.56</v>
      </c>
      <c r="D48" s="23">
        <f t="shared" si="13"/>
        <v>2978106.23</v>
      </c>
      <c r="E48" s="23">
        <f t="shared" si="13"/>
        <v>1696749.03</v>
      </c>
      <c r="F48" s="23">
        <f t="shared" si="13"/>
        <v>2294051.6500000004</v>
      </c>
      <c r="G48" s="23">
        <f t="shared" si="13"/>
        <v>3203299.08</v>
      </c>
      <c r="H48" s="23">
        <f t="shared" si="13"/>
        <v>1718631.26</v>
      </c>
      <c r="I48" s="23">
        <f t="shared" si="13"/>
        <v>682051.6799999999</v>
      </c>
      <c r="J48" s="23">
        <f t="shared" si="13"/>
        <v>1061984.93</v>
      </c>
      <c r="K48" s="23">
        <f aca="true" t="shared" si="14" ref="K48:K57">SUM(B48:J48)</f>
        <v>17952449.74</v>
      </c>
    </row>
    <row r="49" spans="1:11" ht="17.25" customHeight="1">
      <c r="A49" s="34" t="s">
        <v>43</v>
      </c>
      <c r="B49" s="23">
        <f aca="true" t="shared" si="15" ref="B49:H49">ROUND(B30*B7,2)</f>
        <v>1775308.69</v>
      </c>
      <c r="C49" s="23">
        <f t="shared" si="15"/>
        <v>2533839.71</v>
      </c>
      <c r="D49" s="23">
        <f t="shared" si="15"/>
        <v>2975972.35</v>
      </c>
      <c r="E49" s="23">
        <f t="shared" si="15"/>
        <v>1695913.6</v>
      </c>
      <c r="F49" s="23">
        <f t="shared" si="15"/>
        <v>2292427.93</v>
      </c>
      <c r="G49" s="23">
        <f t="shared" si="15"/>
        <v>3200891.52</v>
      </c>
      <c r="H49" s="23">
        <f t="shared" si="15"/>
        <v>1715939.76</v>
      </c>
      <c r="I49" s="23">
        <f>ROUND(I30*I7,2)</f>
        <v>680985.96</v>
      </c>
      <c r="J49" s="23">
        <f>ROUND(J30*J7,2)</f>
        <v>1059767.89</v>
      </c>
      <c r="K49" s="23">
        <f t="shared" si="14"/>
        <v>17931047.41</v>
      </c>
    </row>
    <row r="50" spans="1:11" ht="17.25" customHeight="1">
      <c r="A50" s="34" t="s">
        <v>44</v>
      </c>
      <c r="B50" s="19">
        <v>0</v>
      </c>
      <c r="C50" s="23">
        <f>ROUND(C31*C7,2)</f>
        <v>5632.17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5632.17</v>
      </c>
    </row>
    <row r="51" spans="1:11" ht="17.25" customHeight="1">
      <c r="A51" s="66" t="s">
        <v>104</v>
      </c>
      <c r="B51" s="67">
        <f aca="true" t="shared" si="16" ref="B51:H51">ROUND(B32*B7,2)</f>
        <v>-3067.05</v>
      </c>
      <c r="C51" s="67">
        <f t="shared" si="16"/>
        <v>-4003.04</v>
      </c>
      <c r="D51" s="67">
        <f t="shared" si="16"/>
        <v>-4251.88</v>
      </c>
      <c r="E51" s="67">
        <f t="shared" si="16"/>
        <v>-2609.97</v>
      </c>
      <c r="F51" s="67">
        <f t="shared" si="16"/>
        <v>-3657.8</v>
      </c>
      <c r="G51" s="67">
        <f t="shared" si="16"/>
        <v>-5022.52</v>
      </c>
      <c r="H51" s="67">
        <f t="shared" si="16"/>
        <v>-2769.49</v>
      </c>
      <c r="I51" s="19">
        <v>0</v>
      </c>
      <c r="J51" s="19">
        <v>0</v>
      </c>
      <c r="K51" s="67">
        <f>SUM(B51:J51)</f>
        <v>-25381.75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1745.95</v>
      </c>
      <c r="I53" s="31">
        <f>+I35</f>
        <v>0</v>
      </c>
      <c r="J53" s="31">
        <f>+J35</f>
        <v>0</v>
      </c>
      <c r="K53" s="23">
        <f t="shared" si="14"/>
        <v>1745.95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-312415.82999999996</v>
      </c>
      <c r="C61" s="35">
        <f t="shared" si="17"/>
        <v>-202536.74000000002</v>
      </c>
      <c r="D61" s="35">
        <f t="shared" si="17"/>
        <v>-236934.63999999998</v>
      </c>
      <c r="E61" s="35">
        <f t="shared" si="17"/>
        <v>-368681.58</v>
      </c>
      <c r="F61" s="35">
        <f t="shared" si="17"/>
        <v>-382015.98</v>
      </c>
      <c r="G61" s="35">
        <f t="shared" si="17"/>
        <v>-385144.4</v>
      </c>
      <c r="H61" s="35">
        <f t="shared" si="17"/>
        <v>-193684.50999999998</v>
      </c>
      <c r="I61" s="35">
        <f t="shared" si="17"/>
        <v>-99111.16000000002</v>
      </c>
      <c r="J61" s="35">
        <f t="shared" si="17"/>
        <v>-74608.51</v>
      </c>
      <c r="K61" s="35">
        <f>SUM(B61:J61)</f>
        <v>-2255133.3499999996</v>
      </c>
    </row>
    <row r="62" spans="1:11" ht="18.75" customHeight="1">
      <c r="A62" s="16" t="s">
        <v>74</v>
      </c>
      <c r="B62" s="35">
        <f aca="true" t="shared" si="18" ref="B62:J62">B63+B64+B65+B66+B67+B68</f>
        <v>-304706.5</v>
      </c>
      <c r="C62" s="35">
        <f t="shared" si="18"/>
        <v>-195519.54</v>
      </c>
      <c r="D62" s="35">
        <f t="shared" si="18"/>
        <v>-235632.22</v>
      </c>
      <c r="E62" s="35">
        <f t="shared" si="18"/>
        <v>-365838.34</v>
      </c>
      <c r="F62" s="35">
        <f t="shared" si="18"/>
        <v>-365540.02999999997</v>
      </c>
      <c r="G62" s="35">
        <f t="shared" si="18"/>
        <v>-363213.68</v>
      </c>
      <c r="H62" s="35">
        <f t="shared" si="18"/>
        <v>-182202.4</v>
      </c>
      <c r="I62" s="35">
        <f t="shared" si="18"/>
        <v>-32968.8</v>
      </c>
      <c r="J62" s="35">
        <f t="shared" si="18"/>
        <v>-64702.6</v>
      </c>
      <c r="K62" s="35">
        <f aca="true" t="shared" si="19" ref="K62:K91">SUM(B62:J62)</f>
        <v>-2110324.11</v>
      </c>
    </row>
    <row r="63" spans="1:11" ht="18.75" customHeight="1">
      <c r="A63" s="12" t="s">
        <v>75</v>
      </c>
      <c r="B63" s="35">
        <f>-ROUND(B9*$D$3,2)</f>
        <v>-138798.8</v>
      </c>
      <c r="C63" s="35">
        <f aca="true" t="shared" si="20" ref="C63:J63">-ROUND(C9*$D$3,2)</f>
        <v>-191527.6</v>
      </c>
      <c r="D63" s="35">
        <f t="shared" si="20"/>
        <v>-175617</v>
      </c>
      <c r="E63" s="35">
        <f t="shared" si="20"/>
        <v>-129720.6</v>
      </c>
      <c r="F63" s="35">
        <f t="shared" si="20"/>
        <v>-147272.8</v>
      </c>
      <c r="G63" s="35">
        <f t="shared" si="20"/>
        <v>-194871.6</v>
      </c>
      <c r="H63" s="35">
        <f t="shared" si="20"/>
        <v>-182202.4</v>
      </c>
      <c r="I63" s="35">
        <f t="shared" si="20"/>
        <v>-32968.8</v>
      </c>
      <c r="J63" s="35">
        <f t="shared" si="20"/>
        <v>-64702.6</v>
      </c>
      <c r="K63" s="35">
        <f t="shared" si="19"/>
        <v>-1257682.2000000002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-2040.6</v>
      </c>
      <c r="C65" s="35">
        <v>-288.8</v>
      </c>
      <c r="D65" s="35">
        <v>-558.6</v>
      </c>
      <c r="E65" s="35">
        <v>-2352.2</v>
      </c>
      <c r="F65" s="35">
        <v>-1128.6</v>
      </c>
      <c r="G65" s="35">
        <v>-725.8</v>
      </c>
      <c r="H65" s="19">
        <v>0</v>
      </c>
      <c r="I65" s="19">
        <v>0</v>
      </c>
      <c r="J65" s="19">
        <v>0</v>
      </c>
      <c r="K65" s="35">
        <f t="shared" si="19"/>
        <v>-7094.599999999999</v>
      </c>
    </row>
    <row r="66" spans="1:11" ht="18.75" customHeight="1">
      <c r="A66" s="12" t="s">
        <v>105</v>
      </c>
      <c r="B66" s="35">
        <v>-5171.8</v>
      </c>
      <c r="C66" s="35">
        <v>-691.6</v>
      </c>
      <c r="D66" s="35">
        <v>-1029.8</v>
      </c>
      <c r="E66" s="35">
        <v>-1455.4</v>
      </c>
      <c r="F66" s="35">
        <v>-1542.8</v>
      </c>
      <c r="G66" s="35">
        <v>-1170.4</v>
      </c>
      <c r="H66" s="19">
        <v>0</v>
      </c>
      <c r="I66" s="19">
        <v>0</v>
      </c>
      <c r="J66" s="19">
        <v>0</v>
      </c>
      <c r="K66" s="35">
        <f t="shared" si="19"/>
        <v>-11061.8</v>
      </c>
    </row>
    <row r="67" spans="1:11" ht="18.75" customHeight="1">
      <c r="A67" s="12" t="s">
        <v>52</v>
      </c>
      <c r="B67" s="35">
        <v>-158695.3</v>
      </c>
      <c r="C67" s="35">
        <v>-3011.54</v>
      </c>
      <c r="D67" s="35">
        <v>-58426.82</v>
      </c>
      <c r="E67" s="35">
        <v>-232310.14</v>
      </c>
      <c r="F67" s="35">
        <v>-215595.83</v>
      </c>
      <c r="G67" s="35">
        <v>-166445.88</v>
      </c>
      <c r="H67" s="19">
        <v>0</v>
      </c>
      <c r="I67" s="19">
        <v>0</v>
      </c>
      <c r="J67" s="19">
        <v>0</v>
      </c>
      <c r="K67" s="35">
        <f t="shared" si="19"/>
        <v>-834485.51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-21082.43</v>
      </c>
      <c r="E69" s="67">
        <f t="shared" si="21"/>
        <v>-13330</v>
      </c>
      <c r="F69" s="67">
        <f t="shared" si="21"/>
        <v>-18698.83</v>
      </c>
      <c r="G69" s="67">
        <f t="shared" si="21"/>
        <v>-28920.13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-207221.68000000002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67">
        <v>6142.03</v>
      </c>
      <c r="C101" s="67">
        <v>13167.16</v>
      </c>
      <c r="D101" s="67">
        <v>19780.01</v>
      </c>
      <c r="E101" s="67">
        <v>10486.76</v>
      </c>
      <c r="F101" s="67">
        <v>2222.88</v>
      </c>
      <c r="G101" s="67">
        <v>6989.41</v>
      </c>
      <c r="H101" s="67">
        <v>2186.07</v>
      </c>
      <c r="I101" s="67">
        <v>1438.12</v>
      </c>
      <c r="J101" s="19">
        <v>0</v>
      </c>
      <c r="K101" s="67">
        <f>SUM(B101:J101)</f>
        <v>62412.44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1482622.2199999997</v>
      </c>
      <c r="C104" s="24">
        <f t="shared" si="22"/>
        <v>2362177.37</v>
      </c>
      <c r="D104" s="24">
        <f t="shared" si="22"/>
        <v>2766539.2099999995</v>
      </c>
      <c r="E104" s="24">
        <f t="shared" si="22"/>
        <v>1350366.2</v>
      </c>
      <c r="F104" s="24">
        <f t="shared" si="22"/>
        <v>1935450.7700000003</v>
      </c>
      <c r="G104" s="24">
        <f t="shared" si="22"/>
        <v>2847635.48</v>
      </c>
      <c r="H104" s="24">
        <f t="shared" si="22"/>
        <v>1544886.1400000001</v>
      </c>
      <c r="I104" s="24">
        <f>+I105+I106</f>
        <v>582940.5199999999</v>
      </c>
      <c r="J104" s="24">
        <f>+J105+J106</f>
        <v>1001337.3599999999</v>
      </c>
      <c r="K104" s="48">
        <f>SUM(B104:J104)</f>
        <v>15873955.27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1463917.4899999998</v>
      </c>
      <c r="C105" s="24">
        <f t="shared" si="23"/>
        <v>2338705.8200000003</v>
      </c>
      <c r="D105" s="24">
        <f t="shared" si="23"/>
        <v>2741171.5899999994</v>
      </c>
      <c r="E105" s="24">
        <f t="shared" si="23"/>
        <v>1328067.45</v>
      </c>
      <c r="F105" s="24">
        <f t="shared" si="23"/>
        <v>1912035.6700000002</v>
      </c>
      <c r="G105" s="24">
        <f t="shared" si="23"/>
        <v>2818154.68</v>
      </c>
      <c r="H105" s="24">
        <f t="shared" si="23"/>
        <v>1524946.7500000002</v>
      </c>
      <c r="I105" s="24">
        <f t="shared" si="23"/>
        <v>582940.5199999999</v>
      </c>
      <c r="J105" s="24">
        <f t="shared" si="23"/>
        <v>987376.4199999999</v>
      </c>
      <c r="K105" s="48">
        <f>SUM(B105:J105)</f>
        <v>15697316.389999999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15873955.239999998</v>
      </c>
      <c r="L112" s="54"/>
    </row>
    <row r="113" spans="1:11" ht="18.75" customHeight="1">
      <c r="A113" s="26" t="s">
        <v>70</v>
      </c>
      <c r="B113" s="27">
        <v>186363.7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186363.7</v>
      </c>
    </row>
    <row r="114" spans="1:11" ht="18.75" customHeight="1">
      <c r="A114" s="26" t="s">
        <v>71</v>
      </c>
      <c r="B114" s="27">
        <v>1296258.52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1296258.52</v>
      </c>
    </row>
    <row r="115" spans="1:11" ht="18.75" customHeight="1">
      <c r="A115" s="26" t="s">
        <v>72</v>
      </c>
      <c r="B115" s="40">
        <v>0</v>
      </c>
      <c r="C115" s="27">
        <f>+C104</f>
        <v>2362177.37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2362177.37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2766539.2099999995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2766539.2099999995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1215329.56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1215329.56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135036.63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135036.63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399695.09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399695.09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744718.2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744718.2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88608.33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88608.33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702429.14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702429.14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830002.18</v>
      </c>
      <c r="H123" s="40">
        <v>0</v>
      </c>
      <c r="I123" s="40">
        <v>0</v>
      </c>
      <c r="J123" s="40">
        <v>0</v>
      </c>
      <c r="K123" s="41">
        <f t="shared" si="25"/>
        <v>830002.18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65618.28</v>
      </c>
      <c r="H124" s="40">
        <v>0</v>
      </c>
      <c r="I124" s="40">
        <v>0</v>
      </c>
      <c r="J124" s="40">
        <v>0</v>
      </c>
      <c r="K124" s="41">
        <f t="shared" si="25"/>
        <v>65618.28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405990.49</v>
      </c>
      <c r="H125" s="40">
        <v>0</v>
      </c>
      <c r="I125" s="40">
        <v>0</v>
      </c>
      <c r="J125" s="40">
        <v>0</v>
      </c>
      <c r="K125" s="41">
        <f t="shared" si="25"/>
        <v>405990.49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377974.64</v>
      </c>
      <c r="H126" s="40">
        <v>0</v>
      </c>
      <c r="I126" s="40">
        <v>0</v>
      </c>
      <c r="J126" s="40">
        <v>0</v>
      </c>
      <c r="K126" s="41">
        <f t="shared" si="25"/>
        <v>377974.64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1168049.89</v>
      </c>
      <c r="H127" s="40">
        <v>0</v>
      </c>
      <c r="I127" s="40">
        <v>0</v>
      </c>
      <c r="J127" s="40">
        <v>0</v>
      </c>
      <c r="K127" s="41">
        <f t="shared" si="25"/>
        <v>1168049.89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550965.85</v>
      </c>
      <c r="I128" s="40">
        <v>0</v>
      </c>
      <c r="J128" s="40">
        <v>0</v>
      </c>
      <c r="K128" s="41">
        <f t="shared" si="25"/>
        <v>550965.85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993920.28</v>
      </c>
      <c r="I129" s="40">
        <v>0</v>
      </c>
      <c r="J129" s="40">
        <v>0</v>
      </c>
      <c r="K129" s="41">
        <f t="shared" si="25"/>
        <v>993920.28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582940.52</v>
      </c>
      <c r="J130" s="40">
        <v>0</v>
      </c>
      <c r="K130" s="41">
        <f t="shared" si="25"/>
        <v>582940.52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1001337.36</v>
      </c>
      <c r="K131" s="44">
        <f t="shared" si="25"/>
        <v>1001337.36</v>
      </c>
    </row>
    <row r="132" spans="1:11" ht="18.75" customHeight="1">
      <c r="A132" s="85" t="s">
        <v>135</v>
      </c>
      <c r="B132" s="85"/>
      <c r="C132" s="85"/>
      <c r="D132" s="85"/>
      <c r="E132" s="85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2017-05-15T18:58:52Z</dcterms:modified>
  <cp:category/>
  <cp:version/>
  <cp:contentType/>
  <cp:contentStatus/>
</cp:coreProperties>
</file>