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<sst xmlns="http://schemas.openxmlformats.org/spreadsheetml/2006/main" count="135" uniqueCount="135">
  <si>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</si>
  <si>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</si>
  <si>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</si>
  <si>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</si>
  <si>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</si>
  <si>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</si>
  <si>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</si>
  <si>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</si>
  <si>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</si>
  <si>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</si>
  <si>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</si>
  <si>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</si>
  <si>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</si>
  <si>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</si>
  <si>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</si>
  <si>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</si>
  <si>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</si>
  <si>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</si>
  <si>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</si>
  <si>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</si>
  <si>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</si>
  <si>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</si>
  <si>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</si>
  <si>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</si>
  <si>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</si>
  <si>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</si>
  <si>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</si>
  <si>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</si>
  <si>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</si>
  <si>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</si>
  <si>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</si>
  <si>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</si>
  <si>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</si>
  <si>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</si>
  <si>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</si>
  <si>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</si>
  <si>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</si>
  <si>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</si>
  <si>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</si>
  <si>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</si>
  <si>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</si>
  <si>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</si>
  <si>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</si>
  <si>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</si>
  <si>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</si>
  <si>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</si>
  <si>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</si>
  <si>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</si>
  <si>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</si>
  <si>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</si>
  <si>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</si>
  <si>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</si>
  <si>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</si>
  <si>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</si>
  <si>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</si>
  <si>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</si>
  <si>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</si>
  <si>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</si>
  <si>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</si>
  <si>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</si>
  <si>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</si>
  <si>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</si>
  <si>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</si>
  <si>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</si>
  <si>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</si>
  <si>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</si>
  <si>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</si>
  <si>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</si>
  <si>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</si>
  <si>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</si>
  <si>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</si>
  <si>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</si>
  <si>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</si>
  <si>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</si>
  <si>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</si>
  <si>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</si>
  <si>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</si>
  <si>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</si>
  <si>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</si>
  <si>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</si>
  <si>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</si>
  <si>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</si>
  <si>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</si>
  <si>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</si>
  <si>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</si>
  <si>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</si>
  <si>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</si>
  <si>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</si>
  <si>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</si>
  <si>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</si>
  <si>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</si>
  <si>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</si>
  <si>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</si>
  <si>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</si>
  <si>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</si>
  <si>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</si>
  <si>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</si>
  <si>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</si>
  <si>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</si>
  <si>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</si>
  <si>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</si>
  <si>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</si>
  <si>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</si>
  <si>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</si>
  <si>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</si>
  <si>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</si>
  <si>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</si>
  <si>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</si>
  <si>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</si>
  <si>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</si>
  <si>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</si>
  <si>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</si>
  <si>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</si>
  <si>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</si>
  <si>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</si>
  <si>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</si>
  <si>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</si>
  <si>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</si>
  <si>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</si>
  <si>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</si>
  <si>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</si>
  <si>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</si>
  <si>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</si>
  <si>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</si>
  <si>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</si>
  <si>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</si>
  <si>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</si>
  <si>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</si>
  <si>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</si>
  <si>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</si>
  <si>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</si>
  <si>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</si>
  <si>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</si>
  <si>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</si>
  <si>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08/05/17 - VENCIMENTO 15/05/17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</si>
</sst>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632204</v>
      </c>
      <c r="C7" s="9">
        <f t="shared" si="0"/>
        <v>803710</v>
      </c>
      <c r="D7" s="9">
        <f t="shared" si="0"/>
        <v>843966</v>
      </c>
      <c r="E7" s="9">
        <f t="shared" si="0"/>
        <v>556978</v>
      </c>
      <c r="F7" s="9">
        <f t="shared" si="0"/>
        <v>762568</v>
      </c>
      <c r="G7" s="9">
        <f t="shared" si="0"/>
        <v>1266363</v>
      </c>
      <c r="H7" s="9">
        <f t="shared" si="0"/>
        <v>586241</v>
      </c>
      <c r="I7" s="9">
        <f t="shared" si="0"/>
        <v>132461</v>
      </c>
      <c r="J7" s="9">
        <f t="shared" si="0"/>
        <v>347160</v>
      </c>
      <c r="K7" s="9">
        <f t="shared" si="0"/>
        <v>5931651</v>
      </c>
      <c r="L7" s="52"/>
    </row>
    <row r="8" spans="1:11" ht="17.25" customHeight="1">
      <c r="A8" s="10" t="s">
        <v>97</v>
      </c>
      <c r="B8" s="11">
        <f>B9+B12+B16</f>
        <v>303021</v>
      </c>
      <c r="C8" s="11">
        <f aca="true" t="shared" si="1" ref="C8:J8">C9+C12+C16</f>
        <v>395706</v>
      </c>
      <c r="D8" s="11">
        <f t="shared" si="1"/>
        <v>386827</v>
      </c>
      <c r="E8" s="11">
        <f t="shared" si="1"/>
        <v>274109</v>
      </c>
      <c r="F8" s="11">
        <f t="shared" si="1"/>
        <v>361137</v>
      </c>
      <c r="G8" s="11">
        <f t="shared" si="1"/>
        <v>606977</v>
      </c>
      <c r="H8" s="11">
        <f t="shared" si="1"/>
        <v>306856</v>
      </c>
      <c r="I8" s="11">
        <f t="shared" si="1"/>
        <v>58996</v>
      </c>
      <c r="J8" s="11">
        <f t="shared" si="1"/>
        <v>157142</v>
      </c>
      <c r="K8" s="11">
        <f>SUM(B8:J8)</f>
        <v>2850771</v>
      </c>
    </row>
    <row r="9" spans="1:11" ht="17.25" customHeight="1">
      <c r="A9" s="15" t="s">
        <v>16</v>
      </c>
      <c r="B9" s="13">
        <f>+B10+B11</f>
        <v>41258</v>
      </c>
      <c r="C9" s="13">
        <f aca="true" t="shared" si="2" ref="C9:J9">+C10+C11</f>
        <v>57251</v>
      </c>
      <c r="D9" s="13">
        <f t="shared" si="2"/>
        <v>51985</v>
      </c>
      <c r="E9" s="13">
        <f t="shared" si="2"/>
        <v>37875</v>
      </c>
      <c r="F9" s="13">
        <f t="shared" si="2"/>
        <v>43767</v>
      </c>
      <c r="G9" s="13">
        <f t="shared" si="2"/>
        <v>58431</v>
      </c>
      <c r="H9" s="13">
        <f t="shared" si="2"/>
        <v>51014</v>
      </c>
      <c r="I9" s="13">
        <f t="shared" si="2"/>
        <v>9572</v>
      </c>
      <c r="J9" s="13">
        <f t="shared" si="2"/>
        <v>19424</v>
      </c>
      <c r="K9" s="11">
        <f>SUM(B9:J9)</f>
        <v>370577</v>
      </c>
    </row>
    <row r="10" spans="1:11" ht="17.25" customHeight="1">
      <c r="A10" s="29" t="s">
        <v>17</v>
      </c>
      <c r="B10" s="13">
        <v>41258</v>
      </c>
      <c r="C10" s="13">
        <v>57251</v>
      </c>
      <c r="D10" s="13">
        <v>51985</v>
      </c>
      <c r="E10" s="13">
        <v>37875</v>
      </c>
      <c r="F10" s="13">
        <v>43767</v>
      </c>
      <c r="G10" s="13">
        <v>58431</v>
      </c>
      <c r="H10" s="13">
        <v>51014</v>
      </c>
      <c r="I10" s="13">
        <v>9572</v>
      </c>
      <c r="J10" s="13">
        <v>19424</v>
      </c>
      <c r="K10" s="11">
        <f>SUM(B10:J10)</f>
        <v>370577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234086</v>
      </c>
      <c r="C12" s="17">
        <f t="shared" si="3"/>
        <v>303500</v>
      </c>
      <c r="D12" s="17">
        <f t="shared" si="3"/>
        <v>299178</v>
      </c>
      <c r="E12" s="17">
        <f t="shared" si="3"/>
        <v>211950</v>
      </c>
      <c r="F12" s="17">
        <f t="shared" si="3"/>
        <v>278824</v>
      </c>
      <c r="G12" s="17">
        <f t="shared" si="3"/>
        <v>481018</v>
      </c>
      <c r="H12" s="17">
        <f t="shared" si="3"/>
        <v>229999</v>
      </c>
      <c r="I12" s="17">
        <f t="shared" si="3"/>
        <v>43623</v>
      </c>
      <c r="J12" s="17">
        <f t="shared" si="3"/>
        <v>122719</v>
      </c>
      <c r="K12" s="11">
        <f aca="true" t="shared" si="4" ref="K12:K27">SUM(B12:J12)</f>
        <v>2204897</v>
      </c>
    </row>
    <row r="13" spans="1:13" ht="17.25" customHeight="1">
      <c r="A13" s="14" t="s">
        <v>19</v>
      </c>
      <c r="B13" s="13">
        <v>107390</v>
      </c>
      <c r="C13" s="13">
        <v>149725</v>
      </c>
      <c r="D13" s="13">
        <v>152500</v>
      </c>
      <c r="E13" s="13">
        <v>104461</v>
      </c>
      <c r="F13" s="13">
        <v>135700</v>
      </c>
      <c r="G13" s="13">
        <v>220628</v>
      </c>
      <c r="H13" s="13">
        <v>100248</v>
      </c>
      <c r="I13" s="13">
        <v>23716</v>
      </c>
      <c r="J13" s="13">
        <v>62362</v>
      </c>
      <c r="K13" s="11">
        <f t="shared" si="4"/>
        <v>1056730</v>
      </c>
      <c r="L13" s="52"/>
      <c r="M13" s="53"/>
    </row>
    <row r="14" spans="1:12" ht="17.25" customHeight="1">
      <c r="A14" s="14" t="s">
        <v>20</v>
      </c>
      <c r="B14" s="13">
        <v>116143</v>
      </c>
      <c r="C14" s="13">
        <v>137124</v>
      </c>
      <c r="D14" s="13">
        <v>135823</v>
      </c>
      <c r="E14" s="13">
        <v>97480</v>
      </c>
      <c r="F14" s="13">
        <v>132335</v>
      </c>
      <c r="G14" s="13">
        <v>243159</v>
      </c>
      <c r="H14" s="13">
        <v>110762</v>
      </c>
      <c r="I14" s="13">
        <v>17160</v>
      </c>
      <c r="J14" s="13">
        <v>56662</v>
      </c>
      <c r="K14" s="11">
        <f t="shared" si="4"/>
        <v>1046648</v>
      </c>
      <c r="L14" s="52"/>
    </row>
    <row r="15" spans="1:11" ht="17.25" customHeight="1">
      <c r="A15" s="14" t="s">
        <v>21</v>
      </c>
      <c r="B15" s="13">
        <v>10553</v>
      </c>
      <c r="C15" s="13">
        <v>16651</v>
      </c>
      <c r="D15" s="13">
        <v>10855</v>
      </c>
      <c r="E15" s="13">
        <v>10009</v>
      </c>
      <c r="F15" s="13">
        <v>10789</v>
      </c>
      <c r="G15" s="13">
        <v>17231</v>
      </c>
      <c r="H15" s="13">
        <v>18989</v>
      </c>
      <c r="I15" s="13">
        <v>2747</v>
      </c>
      <c r="J15" s="13">
        <v>3695</v>
      </c>
      <c r="K15" s="11">
        <f t="shared" si="4"/>
        <v>101519</v>
      </c>
    </row>
    <row r="16" spans="1:11" ht="17.25" customHeight="1">
      <c r="A16" s="15" t="s">
        <v>93</v>
      </c>
      <c r="B16" s="13">
        <f>B17+B18+B19</f>
        <v>27677</v>
      </c>
      <c r="C16" s="13">
        <f aca="true" t="shared" si="5" ref="C16:J16">C17+C18+C19</f>
        <v>34955</v>
      </c>
      <c r="D16" s="13">
        <f t="shared" si="5"/>
        <v>35664</v>
      </c>
      <c r="E16" s="13">
        <f t="shared" si="5"/>
        <v>24284</v>
      </c>
      <c r="F16" s="13">
        <f t="shared" si="5"/>
        <v>38546</v>
      </c>
      <c r="G16" s="13">
        <f t="shared" si="5"/>
        <v>67528</v>
      </c>
      <c r="H16" s="13">
        <f t="shared" si="5"/>
        <v>25843</v>
      </c>
      <c r="I16" s="13">
        <f t="shared" si="5"/>
        <v>5801</v>
      </c>
      <c r="J16" s="13">
        <f t="shared" si="5"/>
        <v>14999</v>
      </c>
      <c r="K16" s="11">
        <f t="shared" si="4"/>
        <v>275297</v>
      </c>
    </row>
    <row r="17" spans="1:11" ht="17.25" customHeight="1">
      <c r="A17" s="14" t="s">
        <v>94</v>
      </c>
      <c r="B17" s="13">
        <v>20048</v>
      </c>
      <c r="C17" s="13">
        <v>26492</v>
      </c>
      <c r="D17" s="13">
        <v>25519</v>
      </c>
      <c r="E17" s="13">
        <v>17674</v>
      </c>
      <c r="F17" s="13">
        <v>28244</v>
      </c>
      <c r="G17" s="13">
        <v>47993</v>
      </c>
      <c r="H17" s="13">
        <v>19316</v>
      </c>
      <c r="I17" s="13">
        <v>4379</v>
      </c>
      <c r="J17" s="13">
        <v>10658</v>
      </c>
      <c r="K17" s="11">
        <f t="shared" si="4"/>
        <v>200323</v>
      </c>
    </row>
    <row r="18" spans="1:11" ht="17.25" customHeight="1">
      <c r="A18" s="14" t="s">
        <v>95</v>
      </c>
      <c r="B18" s="13">
        <v>7305</v>
      </c>
      <c r="C18" s="13">
        <v>8053</v>
      </c>
      <c r="D18" s="13">
        <v>9898</v>
      </c>
      <c r="E18" s="13">
        <v>6395</v>
      </c>
      <c r="F18" s="13">
        <v>10017</v>
      </c>
      <c r="G18" s="13">
        <v>19120</v>
      </c>
      <c r="H18" s="13">
        <v>6090</v>
      </c>
      <c r="I18" s="13">
        <v>1365</v>
      </c>
      <c r="J18" s="13">
        <v>4222</v>
      </c>
      <c r="K18" s="11">
        <f t="shared" si="4"/>
        <v>72465</v>
      </c>
    </row>
    <row r="19" spans="1:11" ht="17.25" customHeight="1">
      <c r="A19" s="14" t="s">
        <v>96</v>
      </c>
      <c r="B19" s="13">
        <v>324</v>
      </c>
      <c r="C19" s="13">
        <v>410</v>
      </c>
      <c r="D19" s="13">
        <v>247</v>
      </c>
      <c r="E19" s="13">
        <v>215</v>
      </c>
      <c r="F19" s="13">
        <v>285</v>
      </c>
      <c r="G19" s="13">
        <v>415</v>
      </c>
      <c r="H19" s="13">
        <v>437</v>
      </c>
      <c r="I19" s="13">
        <v>57</v>
      </c>
      <c r="J19" s="13">
        <v>119</v>
      </c>
      <c r="K19" s="11">
        <f t="shared" si="4"/>
        <v>2509</v>
      </c>
    </row>
    <row r="20" spans="1:11" ht="17.25" customHeight="1">
      <c r="A20" s="16" t="s">
        <v>22</v>
      </c>
      <c r="B20" s="11">
        <f>+B21+B22+B23</f>
        <v>166227</v>
      </c>
      <c r="C20" s="11">
        <f aca="true" t="shared" si="6" ref="C20:J20">+C21+C22+C23</f>
        <v>186083</v>
      </c>
      <c r="D20" s="11">
        <f t="shared" si="6"/>
        <v>214616</v>
      </c>
      <c r="E20" s="11">
        <f t="shared" si="6"/>
        <v>133408</v>
      </c>
      <c r="F20" s="11">
        <f t="shared" si="6"/>
        <v>212075</v>
      </c>
      <c r="G20" s="11">
        <f t="shared" si="6"/>
        <v>395796</v>
      </c>
      <c r="H20" s="11">
        <f t="shared" si="6"/>
        <v>140989</v>
      </c>
      <c r="I20" s="11">
        <f t="shared" si="6"/>
        <v>33542</v>
      </c>
      <c r="J20" s="11">
        <f t="shared" si="6"/>
        <v>82861</v>
      </c>
      <c r="K20" s="11">
        <f t="shared" si="4"/>
        <v>1565597</v>
      </c>
    </row>
    <row r="21" spans="1:12" ht="17.25" customHeight="1">
      <c r="A21" s="12" t="s">
        <v>23</v>
      </c>
      <c r="B21" s="13">
        <v>85119</v>
      </c>
      <c r="C21" s="13">
        <v>105663</v>
      </c>
      <c r="D21" s="13">
        <v>123638</v>
      </c>
      <c r="E21" s="13">
        <v>74339</v>
      </c>
      <c r="F21" s="13">
        <v>116207</v>
      </c>
      <c r="G21" s="13">
        <v>200768</v>
      </c>
      <c r="H21" s="13">
        <v>75586</v>
      </c>
      <c r="I21" s="13">
        <v>20270</v>
      </c>
      <c r="J21" s="13">
        <v>46322</v>
      </c>
      <c r="K21" s="11">
        <f t="shared" si="4"/>
        <v>847912</v>
      </c>
      <c r="L21" s="52"/>
    </row>
    <row r="22" spans="1:12" ht="17.25" customHeight="1">
      <c r="A22" s="12" t="s">
        <v>24</v>
      </c>
      <c r="B22" s="13">
        <v>76545</v>
      </c>
      <c r="C22" s="13">
        <v>74967</v>
      </c>
      <c r="D22" s="13">
        <v>86583</v>
      </c>
      <c r="E22" s="13">
        <v>55793</v>
      </c>
      <c r="F22" s="13">
        <v>91391</v>
      </c>
      <c r="G22" s="13">
        <v>186800</v>
      </c>
      <c r="H22" s="13">
        <v>59558</v>
      </c>
      <c r="I22" s="13">
        <v>12286</v>
      </c>
      <c r="J22" s="13">
        <v>34982</v>
      </c>
      <c r="K22" s="11">
        <f t="shared" si="4"/>
        <v>678905</v>
      </c>
      <c r="L22" s="52"/>
    </row>
    <row r="23" spans="1:11" ht="17.25" customHeight="1">
      <c r="A23" s="12" t="s">
        <v>25</v>
      </c>
      <c r="B23" s="13">
        <v>4563</v>
      </c>
      <c r="C23" s="13">
        <v>5453</v>
      </c>
      <c r="D23" s="13">
        <v>4395</v>
      </c>
      <c r="E23" s="13">
        <v>3276</v>
      </c>
      <c r="F23" s="13">
        <v>4477</v>
      </c>
      <c r="G23" s="13">
        <v>8228</v>
      </c>
      <c r="H23" s="13">
        <v>5845</v>
      </c>
      <c r="I23" s="13">
        <v>986</v>
      </c>
      <c r="J23" s="13">
        <v>1557</v>
      </c>
      <c r="K23" s="11">
        <f t="shared" si="4"/>
        <v>38780</v>
      </c>
    </row>
    <row r="24" spans="1:11" ht="17.25" customHeight="1">
      <c r="A24" s="16" t="s">
        <v>26</v>
      </c>
      <c r="B24" s="13">
        <f>+B25+B26</f>
        <v>162956</v>
      </c>
      <c r="C24" s="13">
        <f aca="true" t="shared" si="7" ref="C24:J24">+C25+C26</f>
        <v>221921</v>
      </c>
      <c r="D24" s="13">
        <f t="shared" si="7"/>
        <v>242523</v>
      </c>
      <c r="E24" s="13">
        <f t="shared" si="7"/>
        <v>149461</v>
      </c>
      <c r="F24" s="13">
        <f t="shared" si="7"/>
        <v>189356</v>
      </c>
      <c r="G24" s="13">
        <f t="shared" si="7"/>
        <v>263590</v>
      </c>
      <c r="H24" s="13">
        <f t="shared" si="7"/>
        <v>128857</v>
      </c>
      <c r="I24" s="13">
        <f t="shared" si="7"/>
        <v>39923</v>
      </c>
      <c r="J24" s="13">
        <f t="shared" si="7"/>
        <v>107157</v>
      </c>
      <c r="K24" s="11">
        <f t="shared" si="4"/>
        <v>1505744</v>
      </c>
    </row>
    <row r="25" spans="1:12" ht="17.25" customHeight="1">
      <c r="A25" s="12" t="s">
        <v>115</v>
      </c>
      <c r="B25" s="13">
        <v>72544</v>
      </c>
      <c r="C25" s="13">
        <v>108245</v>
      </c>
      <c r="D25" s="13">
        <v>126264</v>
      </c>
      <c r="E25" s="13">
        <v>78051</v>
      </c>
      <c r="F25" s="13">
        <v>93786</v>
      </c>
      <c r="G25" s="13">
        <v>122340</v>
      </c>
      <c r="H25" s="13">
        <v>59933</v>
      </c>
      <c r="I25" s="13">
        <v>23314</v>
      </c>
      <c r="J25" s="13">
        <v>53566</v>
      </c>
      <c r="K25" s="11">
        <f t="shared" si="4"/>
        <v>738043</v>
      </c>
      <c r="L25" s="52"/>
    </row>
    <row r="26" spans="1:12" ht="17.25" customHeight="1">
      <c r="A26" s="12" t="s">
        <v>116</v>
      </c>
      <c r="B26" s="13">
        <v>90412</v>
      </c>
      <c r="C26" s="13">
        <v>113676</v>
      </c>
      <c r="D26" s="13">
        <v>116259</v>
      </c>
      <c r="E26" s="13">
        <v>71410</v>
      </c>
      <c r="F26" s="13">
        <v>95570</v>
      </c>
      <c r="G26" s="13">
        <v>141250</v>
      </c>
      <c r="H26" s="13">
        <v>68924</v>
      </c>
      <c r="I26" s="13">
        <v>16609</v>
      </c>
      <c r="J26" s="13">
        <v>53591</v>
      </c>
      <c r="K26" s="11">
        <f t="shared" si="4"/>
        <v>767701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9539</v>
      </c>
      <c r="I27" s="11">
        <v>0</v>
      </c>
      <c r="J27" s="11">
        <v>0</v>
      </c>
      <c r="K27" s="11">
        <f t="shared" si="4"/>
        <v>9539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4185.64</v>
      </c>
      <c r="I35" s="19">
        <v>0</v>
      </c>
      <c r="J35" s="19">
        <v>0</v>
      </c>
      <c r="K35" s="23">
        <f>SUM(B35:J35)</f>
        <v>4185.64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1776277.42</v>
      </c>
      <c r="C47" s="22">
        <f aca="true" t="shared" si="12" ref="C47:H47">+C48+C57</f>
        <v>2523634.9499999997</v>
      </c>
      <c r="D47" s="22">
        <f t="shared" si="12"/>
        <v>2981076.96</v>
      </c>
      <c r="E47" s="22">
        <f t="shared" si="12"/>
        <v>1680926.56</v>
      </c>
      <c r="F47" s="22">
        <f t="shared" si="12"/>
        <v>2271332.85</v>
      </c>
      <c r="G47" s="22">
        <f t="shared" si="12"/>
        <v>3179517.3000000003</v>
      </c>
      <c r="H47" s="22">
        <f t="shared" si="12"/>
        <v>1695988.8299999998</v>
      </c>
      <c r="I47" s="22">
        <f>+I48+I57</f>
        <v>670165.97</v>
      </c>
      <c r="J47" s="22">
        <f>+J48+J57</f>
        <v>1056859.51</v>
      </c>
      <c r="K47" s="22">
        <f>SUM(B47:J47)</f>
        <v>17835780.35</v>
      </c>
    </row>
    <row r="48" spans="1:11" ht="17.25" customHeight="1">
      <c r="A48" s="16" t="s">
        <v>108</v>
      </c>
      <c r="B48" s="23">
        <f>SUM(B49:B56)</f>
        <v>1757572.69</v>
      </c>
      <c r="C48" s="23">
        <f aca="true" t="shared" si="13" ref="C48:J48">SUM(C49:C56)</f>
        <v>2500163.4</v>
      </c>
      <c r="D48" s="23">
        <f t="shared" si="13"/>
        <v>2955709.34</v>
      </c>
      <c r="E48" s="23">
        <f t="shared" si="13"/>
        <v>1658627.81</v>
      </c>
      <c r="F48" s="23">
        <f t="shared" si="13"/>
        <v>2247917.75</v>
      </c>
      <c r="G48" s="23">
        <f t="shared" si="13"/>
        <v>3150036.5000000005</v>
      </c>
      <c r="H48" s="23">
        <f t="shared" si="13"/>
        <v>1676049.44</v>
      </c>
      <c r="I48" s="23">
        <f t="shared" si="13"/>
        <v>670165.97</v>
      </c>
      <c r="J48" s="23">
        <f t="shared" si="13"/>
        <v>1042898.5700000001</v>
      </c>
      <c r="K48" s="23">
        <f aca="true" t="shared" si="14" ref="K48:K57">SUM(B48:J48)</f>
        <v>17659141.47</v>
      </c>
    </row>
    <row r="49" spans="1:11" ht="17.25" customHeight="1">
      <c r="A49" s="34" t="s">
        <v>43</v>
      </c>
      <c r="B49" s="23">
        <f aca="true" t="shared" si="15" ref="B49:H49">ROUND(B30*B7,2)</f>
        <v>1756515.59</v>
      </c>
      <c r="C49" s="23">
        <f t="shared" si="15"/>
        <v>2492786.94</v>
      </c>
      <c r="D49" s="23">
        <f t="shared" si="15"/>
        <v>2953543.41</v>
      </c>
      <c r="E49" s="23">
        <f t="shared" si="15"/>
        <v>1657733.62</v>
      </c>
      <c r="F49" s="23">
        <f t="shared" si="15"/>
        <v>2246220.3</v>
      </c>
      <c r="G49" s="23">
        <f t="shared" si="15"/>
        <v>3147545.24</v>
      </c>
      <c r="H49" s="23">
        <f t="shared" si="15"/>
        <v>1670845.47</v>
      </c>
      <c r="I49" s="23">
        <f>ROUND(I30*I7,2)</f>
        <v>669100.25</v>
      </c>
      <c r="J49" s="23">
        <f>ROUND(J30*J7,2)</f>
        <v>1040681.53</v>
      </c>
      <c r="K49" s="23">
        <f t="shared" si="14"/>
        <v>17634972.35</v>
      </c>
    </row>
    <row r="50" spans="1:11" ht="17.25" customHeight="1">
      <c r="A50" s="34" t="s">
        <v>44</v>
      </c>
      <c r="B50" s="19">
        <v>0</v>
      </c>
      <c r="C50" s="23">
        <f>ROUND(C31*C7,2)</f>
        <v>5540.92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5540.92</v>
      </c>
    </row>
    <row r="51" spans="1:11" ht="17.25" customHeight="1">
      <c r="A51" s="66" t="s">
        <v>104</v>
      </c>
      <c r="B51" s="67">
        <f aca="true" t="shared" si="16" ref="B51:H51">ROUND(B32*B7,2)</f>
        <v>-3034.58</v>
      </c>
      <c r="C51" s="67">
        <f t="shared" si="16"/>
        <v>-3938.18</v>
      </c>
      <c r="D51" s="67">
        <f t="shared" si="16"/>
        <v>-4219.83</v>
      </c>
      <c r="E51" s="67">
        <f t="shared" si="16"/>
        <v>-2551.21</v>
      </c>
      <c r="F51" s="67">
        <f t="shared" si="16"/>
        <v>-3584.07</v>
      </c>
      <c r="G51" s="67">
        <f t="shared" si="16"/>
        <v>-4938.82</v>
      </c>
      <c r="H51" s="67">
        <f t="shared" si="16"/>
        <v>-2696.71</v>
      </c>
      <c r="I51" s="19">
        <v>0</v>
      </c>
      <c r="J51" s="19">
        <v>0</v>
      </c>
      <c r="K51" s="67">
        <f>SUM(B51:J51)</f>
        <v>-24963.399999999998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4185.64</v>
      </c>
      <c r="I53" s="31">
        <f>+I35</f>
        <v>0</v>
      </c>
      <c r="J53" s="31">
        <f>+J35</f>
        <v>0</v>
      </c>
      <c r="K53" s="23">
        <f t="shared" si="14"/>
        <v>4185.64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-222990.86</v>
      </c>
      <c r="C61" s="35">
        <f t="shared" si="17"/>
        <v>-240069.62</v>
      </c>
      <c r="D61" s="35">
        <f t="shared" si="17"/>
        <v>-244607.02000000002</v>
      </c>
      <c r="E61" s="35">
        <f t="shared" si="17"/>
        <v>-267935.26</v>
      </c>
      <c r="F61" s="35">
        <f t="shared" si="17"/>
        <v>-270022.21</v>
      </c>
      <c r="G61" s="35">
        <f t="shared" si="17"/>
        <v>-317371.44</v>
      </c>
      <c r="H61" s="35">
        <f t="shared" si="17"/>
        <v>-207521.38</v>
      </c>
      <c r="I61" s="35">
        <f t="shared" si="17"/>
        <v>-103954.08000000002</v>
      </c>
      <c r="J61" s="35">
        <f t="shared" si="17"/>
        <v>-83717.11</v>
      </c>
      <c r="K61" s="35">
        <f>SUM(B61:J61)</f>
        <v>-1958188.9800000002</v>
      </c>
    </row>
    <row r="62" spans="1:11" ht="18.75" customHeight="1">
      <c r="A62" s="16" t="s">
        <v>74</v>
      </c>
      <c r="B62" s="35">
        <f aca="true" t="shared" si="18" ref="B62:J62">B63+B64+B65+B66+B67+B68</f>
        <v>-209139.5</v>
      </c>
      <c r="C62" s="35">
        <f t="shared" si="18"/>
        <v>-219885.26</v>
      </c>
      <c r="D62" s="35">
        <f t="shared" si="18"/>
        <v>-223524.59000000003</v>
      </c>
      <c r="E62" s="35">
        <f t="shared" si="18"/>
        <v>-254605.26</v>
      </c>
      <c r="F62" s="35">
        <f t="shared" si="18"/>
        <v>-251323.38</v>
      </c>
      <c r="G62" s="35">
        <f t="shared" si="18"/>
        <v>-288451.31</v>
      </c>
      <c r="H62" s="35">
        <f t="shared" si="18"/>
        <v>-193853.2</v>
      </c>
      <c r="I62" s="35">
        <f t="shared" si="18"/>
        <v>-36373.6</v>
      </c>
      <c r="J62" s="35">
        <f t="shared" si="18"/>
        <v>-73811.2</v>
      </c>
      <c r="K62" s="35">
        <f aca="true" t="shared" si="19" ref="K62:K91">SUM(B62:J62)</f>
        <v>-1750967.3000000003</v>
      </c>
    </row>
    <row r="63" spans="1:11" ht="18.75" customHeight="1">
      <c r="A63" s="12" t="s">
        <v>75</v>
      </c>
      <c r="B63" s="35">
        <f>-ROUND(B9*$D$3,2)</f>
        <v>-156780.4</v>
      </c>
      <c r="C63" s="35">
        <f aca="true" t="shared" si="20" ref="C63:J63">-ROUND(C9*$D$3,2)</f>
        <v>-217553.8</v>
      </c>
      <c r="D63" s="35">
        <f t="shared" si="20"/>
        <v>-197543</v>
      </c>
      <c r="E63" s="35">
        <f t="shared" si="20"/>
        <v>-143925</v>
      </c>
      <c r="F63" s="35">
        <f t="shared" si="20"/>
        <v>-166314.6</v>
      </c>
      <c r="G63" s="35">
        <f t="shared" si="20"/>
        <v>-222037.8</v>
      </c>
      <c r="H63" s="35">
        <f t="shared" si="20"/>
        <v>-193853.2</v>
      </c>
      <c r="I63" s="35">
        <f t="shared" si="20"/>
        <v>-36373.6</v>
      </c>
      <c r="J63" s="35">
        <f t="shared" si="20"/>
        <v>-73811.2</v>
      </c>
      <c r="K63" s="35">
        <f t="shared" si="19"/>
        <v>-1408192.5999999999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-1041.2</v>
      </c>
      <c r="C65" s="35">
        <v>-83.6</v>
      </c>
      <c r="D65" s="35">
        <v>-311.6</v>
      </c>
      <c r="E65" s="35">
        <v>-1330</v>
      </c>
      <c r="F65" s="35">
        <v>-421.8</v>
      </c>
      <c r="G65" s="35">
        <v>-209</v>
      </c>
      <c r="H65" s="19">
        <v>0</v>
      </c>
      <c r="I65" s="19">
        <v>0</v>
      </c>
      <c r="J65" s="19">
        <v>0</v>
      </c>
      <c r="K65" s="35">
        <f t="shared" si="19"/>
        <v>-3397.2000000000003</v>
      </c>
    </row>
    <row r="66" spans="1:11" ht="18.75" customHeight="1">
      <c r="A66" s="12" t="s">
        <v>105</v>
      </c>
      <c r="B66" s="35">
        <v>-4043.2</v>
      </c>
      <c r="C66" s="35">
        <v>-1223.6</v>
      </c>
      <c r="D66" s="35">
        <v>-976.6</v>
      </c>
      <c r="E66" s="35">
        <v>-2485.2</v>
      </c>
      <c r="F66" s="35">
        <v>-1482</v>
      </c>
      <c r="G66" s="35">
        <v>-1197</v>
      </c>
      <c r="H66" s="19">
        <v>0</v>
      </c>
      <c r="I66" s="19">
        <v>0</v>
      </c>
      <c r="J66" s="19">
        <v>0</v>
      </c>
      <c r="K66" s="35">
        <f t="shared" si="19"/>
        <v>-11407.599999999999</v>
      </c>
    </row>
    <row r="67" spans="1:11" ht="18.75" customHeight="1">
      <c r="A67" s="12" t="s">
        <v>52</v>
      </c>
      <c r="B67" s="35">
        <v>-47274.7</v>
      </c>
      <c r="C67" s="35">
        <v>-1024.26</v>
      </c>
      <c r="D67" s="35">
        <v>-24693.39</v>
      </c>
      <c r="E67" s="35">
        <v>-106865.06</v>
      </c>
      <c r="F67" s="35">
        <v>-83104.98</v>
      </c>
      <c r="G67" s="35">
        <v>-65007.51</v>
      </c>
      <c r="H67" s="19">
        <v>0</v>
      </c>
      <c r="I67" s="19">
        <v>0</v>
      </c>
      <c r="J67" s="19">
        <v>0</v>
      </c>
      <c r="K67" s="35">
        <f t="shared" si="19"/>
        <v>-327969.9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-13851.36</v>
      </c>
      <c r="C69" s="67">
        <f t="shared" si="21"/>
        <v>-20184.36</v>
      </c>
      <c r="D69" s="67">
        <f t="shared" si="21"/>
        <v>-21082.43</v>
      </c>
      <c r="E69" s="67">
        <f t="shared" si="21"/>
        <v>-13330</v>
      </c>
      <c r="F69" s="67">
        <f t="shared" si="21"/>
        <v>-18698.83</v>
      </c>
      <c r="G69" s="67">
        <f t="shared" si="21"/>
        <v>-28920.13</v>
      </c>
      <c r="H69" s="67">
        <f t="shared" si="21"/>
        <v>-13668.18</v>
      </c>
      <c r="I69" s="67">
        <f t="shared" si="21"/>
        <v>-67580.48000000001</v>
      </c>
      <c r="J69" s="67">
        <f t="shared" si="21"/>
        <v>-9905.91</v>
      </c>
      <c r="K69" s="67">
        <f t="shared" si="19"/>
        <v>-207221.68000000002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-500</v>
      </c>
      <c r="J84" s="19">
        <v>0</v>
      </c>
      <c r="K84" s="67">
        <f t="shared" si="19"/>
        <v>-2500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1553286.5599999998</v>
      </c>
      <c r="C104" s="24">
        <f t="shared" si="22"/>
        <v>2283565.3299999996</v>
      </c>
      <c r="D104" s="24">
        <f t="shared" si="22"/>
        <v>2736469.94</v>
      </c>
      <c r="E104" s="24">
        <f t="shared" si="22"/>
        <v>1412991.3</v>
      </c>
      <c r="F104" s="24">
        <f t="shared" si="22"/>
        <v>2001310.6400000001</v>
      </c>
      <c r="G104" s="24">
        <f t="shared" si="22"/>
        <v>2862145.8600000003</v>
      </c>
      <c r="H104" s="24">
        <f t="shared" si="22"/>
        <v>1488467.45</v>
      </c>
      <c r="I104" s="24">
        <f>+I105+I106</f>
        <v>566211.89</v>
      </c>
      <c r="J104" s="24">
        <f>+J105+J106</f>
        <v>973142.4</v>
      </c>
      <c r="K104" s="48">
        <f>SUM(B104:J104)</f>
        <v>15877591.37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1534581.8299999998</v>
      </c>
      <c r="C105" s="24">
        <f t="shared" si="23"/>
        <v>2260093.78</v>
      </c>
      <c r="D105" s="24">
        <f t="shared" si="23"/>
        <v>2711102.32</v>
      </c>
      <c r="E105" s="24">
        <f t="shared" si="23"/>
        <v>1390692.55</v>
      </c>
      <c r="F105" s="24">
        <f t="shared" si="23"/>
        <v>1977895.54</v>
      </c>
      <c r="G105" s="24">
        <f t="shared" si="23"/>
        <v>2832665.0600000005</v>
      </c>
      <c r="H105" s="24">
        <f t="shared" si="23"/>
        <v>1468528.06</v>
      </c>
      <c r="I105" s="24">
        <f t="shared" si="23"/>
        <v>566211.89</v>
      </c>
      <c r="J105" s="24">
        <f t="shared" si="23"/>
        <v>959181.4600000001</v>
      </c>
      <c r="K105" s="48">
        <f>SUM(B105:J105)</f>
        <v>15700952.490000002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15877591.360000001</v>
      </c>
      <c r="L112" s="54"/>
    </row>
    <row r="113" spans="1:11" ht="18.75" customHeight="1">
      <c r="A113" s="26" t="s">
        <v>70</v>
      </c>
      <c r="B113" s="27">
        <v>209985.63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209985.63</v>
      </c>
    </row>
    <row r="114" spans="1:11" ht="18.75" customHeight="1">
      <c r="A114" s="26" t="s">
        <v>71</v>
      </c>
      <c r="B114" s="27">
        <v>1343300.93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1343300.93</v>
      </c>
    </row>
    <row r="115" spans="1:11" ht="18.75" customHeight="1">
      <c r="A115" s="26" t="s">
        <v>72</v>
      </c>
      <c r="B115" s="40">
        <v>0</v>
      </c>
      <c r="C115" s="27">
        <f>+C104</f>
        <v>2283565.3299999996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2283565.3299999996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2736469.94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2736469.94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1271692.17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1271692.17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141299.13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141299.13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390667.27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390667.27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724927.61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724927.61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97919.97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97919.97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787795.79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787795.79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824417.29</v>
      </c>
      <c r="H123" s="40">
        <v>0</v>
      </c>
      <c r="I123" s="40">
        <v>0</v>
      </c>
      <c r="J123" s="40">
        <v>0</v>
      </c>
      <c r="K123" s="41">
        <f t="shared" si="25"/>
        <v>824417.29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65908.5</v>
      </c>
      <c r="H124" s="40">
        <v>0</v>
      </c>
      <c r="I124" s="40">
        <v>0</v>
      </c>
      <c r="J124" s="40">
        <v>0</v>
      </c>
      <c r="K124" s="41">
        <f t="shared" si="25"/>
        <v>65908.5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414972.39</v>
      </c>
      <c r="H125" s="40">
        <v>0</v>
      </c>
      <c r="I125" s="40">
        <v>0</v>
      </c>
      <c r="J125" s="40">
        <v>0</v>
      </c>
      <c r="K125" s="41">
        <f t="shared" si="25"/>
        <v>414972.39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419813.49</v>
      </c>
      <c r="H126" s="40">
        <v>0</v>
      </c>
      <c r="I126" s="40">
        <v>0</v>
      </c>
      <c r="J126" s="40">
        <v>0</v>
      </c>
      <c r="K126" s="41">
        <f t="shared" si="25"/>
        <v>419813.49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1137034.18</v>
      </c>
      <c r="H127" s="40">
        <v>0</v>
      </c>
      <c r="I127" s="40">
        <v>0</v>
      </c>
      <c r="J127" s="40">
        <v>0</v>
      </c>
      <c r="K127" s="41">
        <f t="shared" si="25"/>
        <v>1137034.18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530459.99</v>
      </c>
      <c r="I128" s="40">
        <v>0</v>
      </c>
      <c r="J128" s="40">
        <v>0</v>
      </c>
      <c r="K128" s="41">
        <f t="shared" si="25"/>
        <v>530459.99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958007.46</v>
      </c>
      <c r="I129" s="40">
        <v>0</v>
      </c>
      <c r="J129" s="40">
        <v>0</v>
      </c>
      <c r="K129" s="41">
        <f t="shared" si="25"/>
        <v>958007.46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566211.89</v>
      </c>
      <c r="J130" s="40">
        <v>0</v>
      </c>
      <c r="K130" s="41">
        <f t="shared" si="25"/>
        <v>566211.89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973142.4</v>
      </c>
      <c r="K131" s="44">
        <f t="shared" si="25"/>
        <v>973142.4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2017-05-12T18:21:54Z</dcterms:modified>
  <cp:category/>
  <cp:version/>
  <cp:contentType/>
  <cp:contentStatus/>
</cp:coreProperties>
</file>