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<sst xmlns="http://schemas.openxmlformats.org/spreadsheetml/2006/main" count="135" uniqueCount="135">
  <si>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</si>
  <si>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</si>
  <si>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</si>
  <si>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</si>
  <si>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</si>
  <si>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</si>
  <si>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</si>
  <si>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</si>
  <si>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</si>
  <si>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</si>
  <si>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</si>
  <si>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</si>
  <si>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</si>
  <si>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</si>
  <si>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</si>
  <si>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</si>
  <si>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</si>
  <si>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</si>
  <si>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</si>
  <si>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</si>
  <si>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</si>
  <si>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</si>
  <si>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</si>
  <si>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</si>
  <si>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</si>
  <si>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</si>
  <si>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</si>
  <si>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</si>
  <si>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</si>
  <si>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</si>
  <si>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</si>
  <si>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</si>
  <si>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</si>
  <si>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</si>
  <si>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</si>
  <si>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</si>
  <si>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</si>
  <si>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</si>
  <si>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</si>
  <si>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</si>
  <si>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</si>
  <si>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</si>
  <si>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</si>
  <si>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</si>
  <si>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</si>
  <si>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</si>
  <si>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</si>
  <si>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</si>
  <si>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</si>
  <si>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</si>
  <si>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</si>
  <si>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</si>
  <si>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</si>
  <si>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</si>
  <si>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</si>
  <si>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</si>
  <si>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</si>
  <si>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</si>
  <si>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</si>
  <si>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</si>
  <si>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</si>
  <si>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</si>
  <si>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</si>
  <si>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</si>
  <si>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</si>
  <si>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</si>
  <si>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</si>
  <si>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</si>
  <si>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</si>
  <si>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</si>
  <si>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</si>
  <si>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</si>
  <si>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</si>
  <si>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</si>
  <si>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</si>
  <si>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</si>
  <si>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</si>
  <si>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</si>
  <si>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</si>
  <si>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</si>
  <si>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</si>
  <si>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</si>
  <si>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</si>
  <si>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</si>
  <si>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</si>
  <si>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</si>
  <si>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</si>
  <si>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</si>
  <si>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</si>
  <si>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</si>
  <si>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</si>
  <si>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</si>
  <si>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</si>
  <si>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</si>
  <si>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</si>
  <si>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</si>
  <si>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</si>
  <si>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</si>
  <si>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</si>
  <si>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</si>
  <si>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</si>
  <si>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</si>
  <si>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</si>
  <si>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</si>
  <si>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</si>
  <si>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</si>
  <si>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</si>
  <si>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</si>
  <si>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</si>
  <si>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</si>
  <si>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</si>
  <si>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</si>
  <si>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</si>
  <si>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</si>
  <si>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</si>
  <si>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</si>
  <si>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</si>
  <si>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</si>
  <si>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</si>
  <si>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</si>
  <si>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</si>
  <si>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</si>
  <si>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</si>
  <si>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</si>
  <si>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</si>
  <si>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</si>
  <si>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</si>
  <si>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</si>
  <si>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</si>
  <si>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</si>
  <si>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</si>
  <si>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</si>
  <si>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</si>
  <si>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</si>
  <si>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04/05/17 - VENCIMENTO 11/05/17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</si>
</sst>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630208</v>
      </c>
      <c r="C7" s="9">
        <f t="shared" si="0"/>
        <v>807291</v>
      </c>
      <c r="D7" s="9">
        <f t="shared" si="0"/>
        <v>835311</v>
      </c>
      <c r="E7" s="9">
        <f t="shared" si="0"/>
        <v>561988</v>
      </c>
      <c r="F7" s="9">
        <f t="shared" si="0"/>
        <v>759910</v>
      </c>
      <c r="G7" s="9">
        <f t="shared" si="0"/>
        <v>1280928</v>
      </c>
      <c r="H7" s="9">
        <f t="shared" si="0"/>
        <v>596508</v>
      </c>
      <c r="I7" s="9">
        <f t="shared" si="0"/>
        <v>130984</v>
      </c>
      <c r="J7" s="9">
        <f t="shared" si="0"/>
        <v>343322</v>
      </c>
      <c r="K7" s="9">
        <f t="shared" si="0"/>
        <v>5946450</v>
      </c>
      <c r="L7" s="52"/>
    </row>
    <row r="8" spans="1:11" ht="17.25" customHeight="1">
      <c r="A8" s="10" t="s">
        <v>97</v>
      </c>
      <c r="B8" s="11">
        <f>B9+B12+B16</f>
        <v>300217</v>
      </c>
      <c r="C8" s="11">
        <f aca="true" t="shared" si="1" ref="C8:J8">C9+C12+C16</f>
        <v>393305</v>
      </c>
      <c r="D8" s="11">
        <f t="shared" si="1"/>
        <v>381037</v>
      </c>
      <c r="E8" s="11">
        <f t="shared" si="1"/>
        <v>274366</v>
      </c>
      <c r="F8" s="11">
        <f t="shared" si="1"/>
        <v>359360</v>
      </c>
      <c r="G8" s="11">
        <f t="shared" si="1"/>
        <v>612350</v>
      </c>
      <c r="H8" s="11">
        <f t="shared" si="1"/>
        <v>310667</v>
      </c>
      <c r="I8" s="11">
        <f t="shared" si="1"/>
        <v>58207</v>
      </c>
      <c r="J8" s="11">
        <f t="shared" si="1"/>
        <v>153350</v>
      </c>
      <c r="K8" s="11">
        <f>SUM(B8:J8)</f>
        <v>2842859</v>
      </c>
    </row>
    <row r="9" spans="1:11" ht="17.25" customHeight="1">
      <c r="A9" s="15" t="s">
        <v>16</v>
      </c>
      <c r="B9" s="13">
        <f>+B10+B11</f>
        <v>33972</v>
      </c>
      <c r="C9" s="13">
        <f aca="true" t="shared" si="2" ref="C9:J9">+C10+C11</f>
        <v>47901</v>
      </c>
      <c r="D9" s="13">
        <f t="shared" si="2"/>
        <v>40975</v>
      </c>
      <c r="E9" s="13">
        <f t="shared" si="2"/>
        <v>31777</v>
      </c>
      <c r="F9" s="13">
        <f t="shared" si="2"/>
        <v>35972</v>
      </c>
      <c r="G9" s="13">
        <f t="shared" si="2"/>
        <v>47948</v>
      </c>
      <c r="H9" s="13">
        <f t="shared" si="2"/>
        <v>45406</v>
      </c>
      <c r="I9" s="13">
        <f t="shared" si="2"/>
        <v>8109</v>
      </c>
      <c r="J9" s="13">
        <f t="shared" si="2"/>
        <v>15027</v>
      </c>
      <c r="K9" s="11">
        <f>SUM(B9:J9)</f>
        <v>307087</v>
      </c>
    </row>
    <row r="10" spans="1:11" ht="17.25" customHeight="1">
      <c r="A10" s="29" t="s">
        <v>17</v>
      </c>
      <c r="B10" s="13">
        <v>33972</v>
      </c>
      <c r="C10" s="13">
        <v>47901</v>
      </c>
      <c r="D10" s="13">
        <v>40975</v>
      </c>
      <c r="E10" s="13">
        <v>31777</v>
      </c>
      <c r="F10" s="13">
        <v>35972</v>
      </c>
      <c r="G10" s="13">
        <v>47948</v>
      </c>
      <c r="H10" s="13">
        <v>45406</v>
      </c>
      <c r="I10" s="13">
        <v>8109</v>
      </c>
      <c r="J10" s="13">
        <v>15027</v>
      </c>
      <c r="K10" s="11">
        <f>SUM(B10:J10)</f>
        <v>307087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234165</v>
      </c>
      <c r="C12" s="17">
        <f t="shared" si="3"/>
        <v>304647</v>
      </c>
      <c r="D12" s="17">
        <f t="shared" si="3"/>
        <v>298239</v>
      </c>
      <c r="E12" s="17">
        <f t="shared" si="3"/>
        <v>214330</v>
      </c>
      <c r="F12" s="17">
        <f t="shared" si="3"/>
        <v>278006</v>
      </c>
      <c r="G12" s="17">
        <f t="shared" si="3"/>
        <v>482456</v>
      </c>
      <c r="H12" s="17">
        <f t="shared" si="3"/>
        <v>234554</v>
      </c>
      <c r="I12" s="17">
        <f t="shared" si="3"/>
        <v>43471</v>
      </c>
      <c r="J12" s="17">
        <f t="shared" si="3"/>
        <v>120956</v>
      </c>
      <c r="K12" s="11">
        <f aca="true" t="shared" si="4" ref="K12:K27">SUM(B12:J12)</f>
        <v>2210824</v>
      </c>
    </row>
    <row r="13" spans="1:13" ht="17.25" customHeight="1">
      <c r="A13" s="14" t="s">
        <v>19</v>
      </c>
      <c r="B13" s="13">
        <v>107938</v>
      </c>
      <c r="C13" s="13">
        <v>151517</v>
      </c>
      <c r="D13" s="13">
        <v>153063</v>
      </c>
      <c r="E13" s="13">
        <v>106416</v>
      </c>
      <c r="F13" s="13">
        <v>136370</v>
      </c>
      <c r="G13" s="13">
        <v>222590</v>
      </c>
      <c r="H13" s="13">
        <v>103395</v>
      </c>
      <c r="I13" s="13">
        <v>23755</v>
      </c>
      <c r="J13" s="13">
        <v>61807</v>
      </c>
      <c r="K13" s="11">
        <f t="shared" si="4"/>
        <v>1066851</v>
      </c>
      <c r="L13" s="52"/>
      <c r="M13" s="53"/>
    </row>
    <row r="14" spans="1:12" ht="17.25" customHeight="1">
      <c r="A14" s="14" t="s">
        <v>20</v>
      </c>
      <c r="B14" s="13">
        <v>115506</v>
      </c>
      <c r="C14" s="13">
        <v>136493</v>
      </c>
      <c r="D14" s="13">
        <v>134413</v>
      </c>
      <c r="E14" s="13">
        <v>97837</v>
      </c>
      <c r="F14" s="13">
        <v>131078</v>
      </c>
      <c r="G14" s="13">
        <v>242616</v>
      </c>
      <c r="H14" s="13">
        <v>112139</v>
      </c>
      <c r="I14" s="13">
        <v>16935</v>
      </c>
      <c r="J14" s="13">
        <v>55411</v>
      </c>
      <c r="K14" s="11">
        <f t="shared" si="4"/>
        <v>1042428</v>
      </c>
      <c r="L14" s="52"/>
    </row>
    <row r="15" spans="1:11" ht="17.25" customHeight="1">
      <c r="A15" s="14" t="s">
        <v>21</v>
      </c>
      <c r="B15" s="13">
        <v>10721</v>
      </c>
      <c r="C15" s="13">
        <v>16637</v>
      </c>
      <c r="D15" s="13">
        <v>10763</v>
      </c>
      <c r="E15" s="13">
        <v>10077</v>
      </c>
      <c r="F15" s="13">
        <v>10558</v>
      </c>
      <c r="G15" s="13">
        <v>17250</v>
      </c>
      <c r="H15" s="13">
        <v>19020</v>
      </c>
      <c r="I15" s="13">
        <v>2781</v>
      </c>
      <c r="J15" s="13">
        <v>3738</v>
      </c>
      <c r="K15" s="11">
        <f t="shared" si="4"/>
        <v>101545</v>
      </c>
    </row>
    <row r="16" spans="1:11" ht="17.25" customHeight="1">
      <c r="A16" s="15" t="s">
        <v>93</v>
      </c>
      <c r="B16" s="13">
        <f>B17+B18+B19</f>
        <v>32080</v>
      </c>
      <c r="C16" s="13">
        <f aca="true" t="shared" si="5" ref="C16:J16">C17+C18+C19</f>
        <v>40757</v>
      </c>
      <c r="D16" s="13">
        <f t="shared" si="5"/>
        <v>41823</v>
      </c>
      <c r="E16" s="13">
        <f t="shared" si="5"/>
        <v>28259</v>
      </c>
      <c r="F16" s="13">
        <f t="shared" si="5"/>
        <v>45382</v>
      </c>
      <c r="G16" s="13">
        <f t="shared" si="5"/>
        <v>81946</v>
      </c>
      <c r="H16" s="13">
        <f t="shared" si="5"/>
        <v>30707</v>
      </c>
      <c r="I16" s="13">
        <f t="shared" si="5"/>
        <v>6627</v>
      </c>
      <c r="J16" s="13">
        <f t="shared" si="5"/>
        <v>17367</v>
      </c>
      <c r="K16" s="11">
        <f t="shared" si="4"/>
        <v>324948</v>
      </c>
    </row>
    <row r="17" spans="1:11" ht="17.25" customHeight="1">
      <c r="A17" s="14" t="s">
        <v>94</v>
      </c>
      <c r="B17" s="13">
        <v>21426</v>
      </c>
      <c r="C17" s="13">
        <v>28744</v>
      </c>
      <c r="D17" s="13">
        <v>27624</v>
      </c>
      <c r="E17" s="13">
        <v>19025</v>
      </c>
      <c r="F17" s="13">
        <v>30872</v>
      </c>
      <c r="G17" s="13">
        <v>53231</v>
      </c>
      <c r="H17" s="13">
        <v>21092</v>
      </c>
      <c r="I17" s="13">
        <v>4722</v>
      </c>
      <c r="J17" s="13">
        <v>11361</v>
      </c>
      <c r="K17" s="11">
        <f t="shared" si="4"/>
        <v>218097</v>
      </c>
    </row>
    <row r="18" spans="1:11" ht="17.25" customHeight="1">
      <c r="A18" s="14" t="s">
        <v>95</v>
      </c>
      <c r="B18" s="13">
        <v>10088</v>
      </c>
      <c r="C18" s="13">
        <v>11269</v>
      </c>
      <c r="D18" s="13">
        <v>13765</v>
      </c>
      <c r="E18" s="13">
        <v>8818</v>
      </c>
      <c r="F18" s="13">
        <v>13984</v>
      </c>
      <c r="G18" s="13">
        <v>27909</v>
      </c>
      <c r="H18" s="13">
        <v>8822</v>
      </c>
      <c r="I18" s="13">
        <v>1796</v>
      </c>
      <c r="J18" s="13">
        <v>5828</v>
      </c>
      <c r="K18" s="11">
        <f t="shared" si="4"/>
        <v>102279</v>
      </c>
    </row>
    <row r="19" spans="1:11" ht="17.25" customHeight="1">
      <c r="A19" s="14" t="s">
        <v>96</v>
      </c>
      <c r="B19" s="13">
        <v>566</v>
      </c>
      <c r="C19" s="13">
        <v>744</v>
      </c>
      <c r="D19" s="13">
        <v>434</v>
      </c>
      <c r="E19" s="13">
        <v>416</v>
      </c>
      <c r="F19" s="13">
        <v>526</v>
      </c>
      <c r="G19" s="13">
        <v>806</v>
      </c>
      <c r="H19" s="13">
        <v>793</v>
      </c>
      <c r="I19" s="13">
        <v>109</v>
      </c>
      <c r="J19" s="13">
        <v>178</v>
      </c>
      <c r="K19" s="11">
        <f t="shared" si="4"/>
        <v>4572</v>
      </c>
    </row>
    <row r="20" spans="1:11" ht="17.25" customHeight="1">
      <c r="A20" s="16" t="s">
        <v>22</v>
      </c>
      <c r="B20" s="11">
        <f>+B21+B22+B23</f>
        <v>163309</v>
      </c>
      <c r="C20" s="11">
        <f aca="true" t="shared" si="6" ref="C20:J20">+C21+C22+C23</f>
        <v>185192</v>
      </c>
      <c r="D20" s="11">
        <f t="shared" si="6"/>
        <v>212087</v>
      </c>
      <c r="E20" s="11">
        <f t="shared" si="6"/>
        <v>132998</v>
      </c>
      <c r="F20" s="11">
        <f t="shared" si="6"/>
        <v>209369</v>
      </c>
      <c r="G20" s="11">
        <f t="shared" si="6"/>
        <v>397578</v>
      </c>
      <c r="H20" s="11">
        <f t="shared" si="6"/>
        <v>141685</v>
      </c>
      <c r="I20" s="11">
        <f t="shared" si="6"/>
        <v>32755</v>
      </c>
      <c r="J20" s="11">
        <f t="shared" si="6"/>
        <v>80542</v>
      </c>
      <c r="K20" s="11">
        <f t="shared" si="4"/>
        <v>1555515</v>
      </c>
    </row>
    <row r="21" spans="1:12" ht="17.25" customHeight="1">
      <c r="A21" s="12" t="s">
        <v>23</v>
      </c>
      <c r="B21" s="13">
        <v>83702</v>
      </c>
      <c r="C21" s="13">
        <v>105621</v>
      </c>
      <c r="D21" s="13">
        <v>122520</v>
      </c>
      <c r="E21" s="13">
        <v>74229</v>
      </c>
      <c r="F21" s="13">
        <v>115962</v>
      </c>
      <c r="G21" s="13">
        <v>202172</v>
      </c>
      <c r="H21" s="13">
        <v>76111</v>
      </c>
      <c r="I21" s="13">
        <v>19829</v>
      </c>
      <c r="J21" s="13">
        <v>45084</v>
      </c>
      <c r="K21" s="11">
        <f t="shared" si="4"/>
        <v>845230</v>
      </c>
      <c r="L21" s="52"/>
    </row>
    <row r="22" spans="1:12" ht="17.25" customHeight="1">
      <c r="A22" s="12" t="s">
        <v>24</v>
      </c>
      <c r="B22" s="13">
        <v>75046</v>
      </c>
      <c r="C22" s="13">
        <v>74207</v>
      </c>
      <c r="D22" s="13">
        <v>85097</v>
      </c>
      <c r="E22" s="13">
        <v>55419</v>
      </c>
      <c r="F22" s="13">
        <v>89146</v>
      </c>
      <c r="G22" s="13">
        <v>187407</v>
      </c>
      <c r="H22" s="13">
        <v>59743</v>
      </c>
      <c r="I22" s="13">
        <v>11935</v>
      </c>
      <c r="J22" s="13">
        <v>33939</v>
      </c>
      <c r="K22" s="11">
        <f t="shared" si="4"/>
        <v>671939</v>
      </c>
      <c r="L22" s="52"/>
    </row>
    <row r="23" spans="1:11" ht="17.25" customHeight="1">
      <c r="A23" s="12" t="s">
        <v>25</v>
      </c>
      <c r="B23" s="13">
        <v>4561</v>
      </c>
      <c r="C23" s="13">
        <v>5364</v>
      </c>
      <c r="D23" s="13">
        <v>4470</v>
      </c>
      <c r="E23" s="13">
        <v>3350</v>
      </c>
      <c r="F23" s="13">
        <v>4261</v>
      </c>
      <c r="G23" s="13">
        <v>7999</v>
      </c>
      <c r="H23" s="13">
        <v>5831</v>
      </c>
      <c r="I23" s="13">
        <v>991</v>
      </c>
      <c r="J23" s="13">
        <v>1519</v>
      </c>
      <c r="K23" s="11">
        <f t="shared" si="4"/>
        <v>38346</v>
      </c>
    </row>
    <row r="24" spans="1:11" ht="17.25" customHeight="1">
      <c r="A24" s="16" t="s">
        <v>26</v>
      </c>
      <c r="B24" s="13">
        <f>+B25+B26</f>
        <v>166682</v>
      </c>
      <c r="C24" s="13">
        <f aca="true" t="shared" si="7" ref="C24:J24">+C25+C26</f>
        <v>228794</v>
      </c>
      <c r="D24" s="13">
        <f t="shared" si="7"/>
        <v>242187</v>
      </c>
      <c r="E24" s="13">
        <f t="shared" si="7"/>
        <v>154624</v>
      </c>
      <c r="F24" s="13">
        <f t="shared" si="7"/>
        <v>191181</v>
      </c>
      <c r="G24" s="13">
        <f t="shared" si="7"/>
        <v>271000</v>
      </c>
      <c r="H24" s="13">
        <f t="shared" si="7"/>
        <v>134890</v>
      </c>
      <c r="I24" s="13">
        <f t="shared" si="7"/>
        <v>40022</v>
      </c>
      <c r="J24" s="13">
        <f t="shared" si="7"/>
        <v>109430</v>
      </c>
      <c r="K24" s="11">
        <f t="shared" si="4"/>
        <v>1538810</v>
      </c>
    </row>
    <row r="25" spans="1:12" ht="17.25" customHeight="1">
      <c r="A25" s="12" t="s">
        <v>115</v>
      </c>
      <c r="B25" s="13">
        <v>70008</v>
      </c>
      <c r="C25" s="13">
        <v>105232</v>
      </c>
      <c r="D25" s="13">
        <v>120095</v>
      </c>
      <c r="E25" s="13">
        <v>76163</v>
      </c>
      <c r="F25" s="13">
        <v>89396</v>
      </c>
      <c r="G25" s="13">
        <v>117818</v>
      </c>
      <c r="H25" s="13">
        <v>59259</v>
      </c>
      <c r="I25" s="13">
        <v>21795</v>
      </c>
      <c r="J25" s="13">
        <v>51147</v>
      </c>
      <c r="K25" s="11">
        <f t="shared" si="4"/>
        <v>710913</v>
      </c>
      <c r="L25" s="52"/>
    </row>
    <row r="26" spans="1:12" ht="17.25" customHeight="1">
      <c r="A26" s="12" t="s">
        <v>116</v>
      </c>
      <c r="B26" s="13">
        <v>96674</v>
      </c>
      <c r="C26" s="13">
        <v>123562</v>
      </c>
      <c r="D26" s="13">
        <v>122092</v>
      </c>
      <c r="E26" s="13">
        <v>78461</v>
      </c>
      <c r="F26" s="13">
        <v>101785</v>
      </c>
      <c r="G26" s="13">
        <v>153182</v>
      </c>
      <c r="H26" s="13">
        <v>75631</v>
      </c>
      <c r="I26" s="13">
        <v>18227</v>
      </c>
      <c r="J26" s="13">
        <v>58283</v>
      </c>
      <c r="K26" s="11">
        <f t="shared" si="4"/>
        <v>827897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9266</v>
      </c>
      <c r="I27" s="11">
        <v>0</v>
      </c>
      <c r="J27" s="11">
        <v>0</v>
      </c>
      <c r="K27" s="11">
        <f t="shared" si="4"/>
        <v>9266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4963.71</v>
      </c>
      <c r="I35" s="19">
        <v>0</v>
      </c>
      <c r="J35" s="19">
        <v>0</v>
      </c>
      <c r="K35" s="23">
        <f>SUM(B35:J35)</f>
        <v>4963.71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1770741.3199999998</v>
      </c>
      <c r="C47" s="22">
        <f aca="true" t="shared" si="12" ref="C47:H47">+C48+C57</f>
        <v>2534748.92</v>
      </c>
      <c r="D47" s="22">
        <f t="shared" si="12"/>
        <v>2950831.1999999997</v>
      </c>
      <c r="E47" s="22">
        <f t="shared" si="12"/>
        <v>1695814.8699999999</v>
      </c>
      <c r="F47" s="22">
        <f t="shared" si="12"/>
        <v>2263515.94</v>
      </c>
      <c r="G47" s="22">
        <f t="shared" si="12"/>
        <v>3215661.8</v>
      </c>
      <c r="H47" s="22">
        <f t="shared" si="12"/>
        <v>1725981.65</v>
      </c>
      <c r="I47" s="22">
        <f>+I48+I57</f>
        <v>662705.2</v>
      </c>
      <c r="J47" s="22">
        <f>+J48+J57</f>
        <v>1045354.34</v>
      </c>
      <c r="K47" s="22">
        <f>SUM(B47:J47)</f>
        <v>17865355.24</v>
      </c>
    </row>
    <row r="48" spans="1:11" ht="17.25" customHeight="1">
      <c r="A48" s="16" t="s">
        <v>108</v>
      </c>
      <c r="B48" s="23">
        <f>SUM(B49:B56)</f>
        <v>1752036.5899999999</v>
      </c>
      <c r="C48" s="23">
        <f aca="true" t="shared" si="13" ref="C48:J48">SUM(C49:C56)</f>
        <v>2511277.37</v>
      </c>
      <c r="D48" s="23">
        <f t="shared" si="13"/>
        <v>2925463.5799999996</v>
      </c>
      <c r="E48" s="23">
        <f t="shared" si="13"/>
        <v>1673516.1199999999</v>
      </c>
      <c r="F48" s="23">
        <f t="shared" si="13"/>
        <v>2240100.84</v>
      </c>
      <c r="G48" s="23">
        <f t="shared" si="13"/>
        <v>3186181</v>
      </c>
      <c r="H48" s="23">
        <f t="shared" si="13"/>
        <v>1706042.26</v>
      </c>
      <c r="I48" s="23">
        <f t="shared" si="13"/>
        <v>662705.2</v>
      </c>
      <c r="J48" s="23">
        <f t="shared" si="13"/>
        <v>1031393.4</v>
      </c>
      <c r="K48" s="23">
        <f aca="true" t="shared" si="14" ref="K48:K57">SUM(B48:J48)</f>
        <v>17688716.359999996</v>
      </c>
    </row>
    <row r="49" spans="1:11" ht="17.25" customHeight="1">
      <c r="A49" s="34" t="s">
        <v>43</v>
      </c>
      <c r="B49" s="23">
        <f aca="true" t="shared" si="15" ref="B49:H49">ROUND(B30*B7,2)</f>
        <v>1750969.91</v>
      </c>
      <c r="C49" s="23">
        <f t="shared" si="15"/>
        <v>2503893.77</v>
      </c>
      <c r="D49" s="23">
        <f t="shared" si="15"/>
        <v>2923254.38</v>
      </c>
      <c r="E49" s="23">
        <f t="shared" si="15"/>
        <v>1672644.88</v>
      </c>
      <c r="F49" s="23">
        <f t="shared" si="15"/>
        <v>2238390.9</v>
      </c>
      <c r="G49" s="23">
        <f t="shared" si="15"/>
        <v>3183746.54</v>
      </c>
      <c r="H49" s="23">
        <f t="shared" si="15"/>
        <v>1700107.45</v>
      </c>
      <c r="I49" s="23">
        <f>ROUND(I30*I7,2)</f>
        <v>661639.48</v>
      </c>
      <c r="J49" s="23">
        <f>ROUND(J30*J7,2)</f>
        <v>1029176.36</v>
      </c>
      <c r="K49" s="23">
        <f t="shared" si="14"/>
        <v>17663823.669999998</v>
      </c>
    </row>
    <row r="50" spans="1:11" ht="17.25" customHeight="1">
      <c r="A50" s="34" t="s">
        <v>44</v>
      </c>
      <c r="B50" s="19">
        <v>0</v>
      </c>
      <c r="C50" s="23">
        <f>ROUND(C31*C7,2)</f>
        <v>5565.61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5565.61</v>
      </c>
    </row>
    <row r="51" spans="1:11" ht="17.25" customHeight="1">
      <c r="A51" s="66" t="s">
        <v>104</v>
      </c>
      <c r="B51" s="67">
        <f aca="true" t="shared" si="16" ref="B51:H51">ROUND(B32*B7,2)</f>
        <v>-3025</v>
      </c>
      <c r="C51" s="67">
        <f t="shared" si="16"/>
        <v>-3955.73</v>
      </c>
      <c r="D51" s="67">
        <f t="shared" si="16"/>
        <v>-4176.56</v>
      </c>
      <c r="E51" s="67">
        <f t="shared" si="16"/>
        <v>-2574.16</v>
      </c>
      <c r="F51" s="67">
        <f t="shared" si="16"/>
        <v>-3571.58</v>
      </c>
      <c r="G51" s="67">
        <f t="shared" si="16"/>
        <v>-4995.62</v>
      </c>
      <c r="H51" s="67">
        <f t="shared" si="16"/>
        <v>-2743.94</v>
      </c>
      <c r="I51" s="19">
        <v>0</v>
      </c>
      <c r="J51" s="19">
        <v>0</v>
      </c>
      <c r="K51" s="67">
        <f>SUM(B51:J51)</f>
        <v>-25042.589999999997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4963.71</v>
      </c>
      <c r="I53" s="31">
        <f>+I35</f>
        <v>0</v>
      </c>
      <c r="J53" s="31">
        <f>+J35</f>
        <v>0</v>
      </c>
      <c r="K53" s="23">
        <f t="shared" si="14"/>
        <v>4963.71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-199545.64999999997</v>
      </c>
      <c r="C61" s="35">
        <f t="shared" si="17"/>
        <v>-206571.20999999996</v>
      </c>
      <c r="D61" s="35">
        <f t="shared" si="17"/>
        <v>-199208.11</v>
      </c>
      <c r="E61" s="35">
        <f t="shared" si="17"/>
        <v>-274429.83</v>
      </c>
      <c r="F61" s="35">
        <f t="shared" si="17"/>
        <v>-250665.39</v>
      </c>
      <c r="G61" s="35">
        <f t="shared" si="17"/>
        <v>-288791.76999999996</v>
      </c>
      <c r="H61" s="35">
        <f t="shared" si="17"/>
        <v>-186210.97999999998</v>
      </c>
      <c r="I61" s="35">
        <f t="shared" si="17"/>
        <v>-98394.68000000001</v>
      </c>
      <c r="J61" s="35">
        <f t="shared" si="17"/>
        <v>-67008.51</v>
      </c>
      <c r="K61" s="35">
        <f>SUM(B61:J61)</f>
        <v>-1770826.13</v>
      </c>
    </row>
    <row r="62" spans="1:11" ht="18.75" customHeight="1">
      <c r="A62" s="16" t="s">
        <v>74</v>
      </c>
      <c r="B62" s="35">
        <f aca="true" t="shared" si="18" ref="B62:J62">B63+B64+B65+B66+B67+B68</f>
        <v>-185694.28999999998</v>
      </c>
      <c r="C62" s="35">
        <f t="shared" si="18"/>
        <v>-186386.84999999998</v>
      </c>
      <c r="D62" s="35">
        <f t="shared" si="18"/>
        <v>-178125.68</v>
      </c>
      <c r="E62" s="35">
        <f t="shared" si="18"/>
        <v>-261099.83000000002</v>
      </c>
      <c r="F62" s="35">
        <f t="shared" si="18"/>
        <v>-231966.56</v>
      </c>
      <c r="G62" s="35">
        <f t="shared" si="18"/>
        <v>-259871.63999999998</v>
      </c>
      <c r="H62" s="35">
        <f t="shared" si="18"/>
        <v>-172542.8</v>
      </c>
      <c r="I62" s="35">
        <f t="shared" si="18"/>
        <v>-30814.2</v>
      </c>
      <c r="J62" s="35">
        <f t="shared" si="18"/>
        <v>-57102.6</v>
      </c>
      <c r="K62" s="35">
        <f aca="true" t="shared" si="19" ref="K62:K91">SUM(B62:J62)</f>
        <v>-1563604.45</v>
      </c>
    </row>
    <row r="63" spans="1:11" ht="18.75" customHeight="1">
      <c r="A63" s="12" t="s">
        <v>75</v>
      </c>
      <c r="B63" s="35">
        <f>-ROUND(B9*$D$3,2)</f>
        <v>-129093.6</v>
      </c>
      <c r="C63" s="35">
        <f aca="true" t="shared" si="20" ref="C63:J63">-ROUND(C9*$D$3,2)</f>
        <v>-182023.8</v>
      </c>
      <c r="D63" s="35">
        <f t="shared" si="20"/>
        <v>-155705</v>
      </c>
      <c r="E63" s="35">
        <f t="shared" si="20"/>
        <v>-120752.6</v>
      </c>
      <c r="F63" s="35">
        <f t="shared" si="20"/>
        <v>-136693.6</v>
      </c>
      <c r="G63" s="35">
        <f t="shared" si="20"/>
        <v>-182202.4</v>
      </c>
      <c r="H63" s="35">
        <f t="shared" si="20"/>
        <v>-172542.8</v>
      </c>
      <c r="I63" s="35">
        <f t="shared" si="20"/>
        <v>-30814.2</v>
      </c>
      <c r="J63" s="35">
        <f t="shared" si="20"/>
        <v>-57102.6</v>
      </c>
      <c r="K63" s="35">
        <f t="shared" si="19"/>
        <v>-1166930.6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-885.4</v>
      </c>
      <c r="C65" s="35">
        <v>-364.8</v>
      </c>
      <c r="D65" s="35">
        <v>-209</v>
      </c>
      <c r="E65" s="35">
        <v>-1003.2</v>
      </c>
      <c r="F65" s="35">
        <v>-505.4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-3294.6000000000004</v>
      </c>
    </row>
    <row r="66" spans="1:11" ht="18.75" customHeight="1">
      <c r="A66" s="12" t="s">
        <v>105</v>
      </c>
      <c r="B66" s="35">
        <v>-5000.8</v>
      </c>
      <c r="C66" s="35">
        <v>-1383.2</v>
      </c>
      <c r="D66" s="35">
        <v>-1303.4</v>
      </c>
      <c r="E66" s="35">
        <v>-2207.8</v>
      </c>
      <c r="F66" s="35">
        <v>-1064</v>
      </c>
      <c r="G66" s="35">
        <v>-1330</v>
      </c>
      <c r="H66" s="19">
        <v>0</v>
      </c>
      <c r="I66" s="19">
        <v>0</v>
      </c>
      <c r="J66" s="19">
        <v>0</v>
      </c>
      <c r="K66" s="35">
        <f t="shared" si="19"/>
        <v>-12289.2</v>
      </c>
    </row>
    <row r="67" spans="1:11" ht="18.75" customHeight="1">
      <c r="A67" s="12" t="s">
        <v>52</v>
      </c>
      <c r="B67" s="35">
        <v>-50714.49</v>
      </c>
      <c r="C67" s="35">
        <v>-2615.05</v>
      </c>
      <c r="D67" s="35">
        <v>-20908.28</v>
      </c>
      <c r="E67" s="35">
        <v>-137136.23</v>
      </c>
      <c r="F67" s="35">
        <v>-93703.56</v>
      </c>
      <c r="G67" s="35">
        <v>-76012.44</v>
      </c>
      <c r="H67" s="19">
        <v>0</v>
      </c>
      <c r="I67" s="19">
        <v>0</v>
      </c>
      <c r="J67" s="19">
        <v>0</v>
      </c>
      <c r="K67" s="35">
        <f t="shared" si="19"/>
        <v>-381090.05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-21082.43</v>
      </c>
      <c r="E69" s="67">
        <f t="shared" si="21"/>
        <v>-13330</v>
      </c>
      <c r="F69" s="67">
        <f t="shared" si="21"/>
        <v>-18698.83</v>
      </c>
      <c r="G69" s="67">
        <f t="shared" si="21"/>
        <v>-28920.13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-207221.68000000002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1571195.6699999997</v>
      </c>
      <c r="C104" s="24">
        <f t="shared" si="22"/>
        <v>2328177.71</v>
      </c>
      <c r="D104" s="24">
        <f t="shared" si="22"/>
        <v>2751623.0899999994</v>
      </c>
      <c r="E104" s="24">
        <f t="shared" si="22"/>
        <v>1421385.0399999998</v>
      </c>
      <c r="F104" s="24">
        <f t="shared" si="22"/>
        <v>2012850.5499999998</v>
      </c>
      <c r="G104" s="24">
        <f t="shared" si="22"/>
        <v>2926870.03</v>
      </c>
      <c r="H104" s="24">
        <f t="shared" si="22"/>
        <v>1539770.67</v>
      </c>
      <c r="I104" s="24">
        <f>+I105+I106</f>
        <v>564310.52</v>
      </c>
      <c r="J104" s="24">
        <f>+J105+J106</f>
        <v>978345.83</v>
      </c>
      <c r="K104" s="48">
        <f>SUM(B104:J104)</f>
        <v>16094529.109999998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1552490.9399999997</v>
      </c>
      <c r="C105" s="24">
        <f t="shared" si="23"/>
        <v>2304706.16</v>
      </c>
      <c r="D105" s="24">
        <f t="shared" si="23"/>
        <v>2726255.4699999993</v>
      </c>
      <c r="E105" s="24">
        <f t="shared" si="23"/>
        <v>1399086.2899999998</v>
      </c>
      <c r="F105" s="24">
        <f t="shared" si="23"/>
        <v>1989435.4499999997</v>
      </c>
      <c r="G105" s="24">
        <f t="shared" si="23"/>
        <v>2897389.23</v>
      </c>
      <c r="H105" s="24">
        <f t="shared" si="23"/>
        <v>1519831.28</v>
      </c>
      <c r="I105" s="24">
        <f t="shared" si="23"/>
        <v>564310.52</v>
      </c>
      <c r="J105" s="24">
        <f t="shared" si="23"/>
        <v>964384.89</v>
      </c>
      <c r="K105" s="48">
        <f>SUM(B105:J105)</f>
        <v>15917890.229999999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16094529.120000003</v>
      </c>
      <c r="L112" s="54"/>
    </row>
    <row r="113" spans="1:11" ht="18.75" customHeight="1">
      <c r="A113" s="26" t="s">
        <v>70</v>
      </c>
      <c r="B113" s="27">
        <v>204333.99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204333.99</v>
      </c>
    </row>
    <row r="114" spans="1:11" ht="18.75" customHeight="1">
      <c r="A114" s="26" t="s">
        <v>71</v>
      </c>
      <c r="B114" s="27">
        <v>1366861.67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1366861.67</v>
      </c>
    </row>
    <row r="115" spans="1:11" ht="18.75" customHeight="1">
      <c r="A115" s="26" t="s">
        <v>72</v>
      </c>
      <c r="B115" s="40">
        <v>0</v>
      </c>
      <c r="C115" s="27">
        <f>+C104</f>
        <v>2328177.71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2328177.71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2751623.0899999994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2751623.0899999994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1279246.54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1279246.54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142138.51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142138.51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371637.51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371637.51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691901.46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691901.46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104398.34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104398.34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844913.24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844913.24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852417.2</v>
      </c>
      <c r="H123" s="40">
        <v>0</v>
      </c>
      <c r="I123" s="40">
        <v>0</v>
      </c>
      <c r="J123" s="40">
        <v>0</v>
      </c>
      <c r="K123" s="41">
        <f t="shared" si="25"/>
        <v>852417.2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67202.98</v>
      </c>
      <c r="H124" s="40">
        <v>0</v>
      </c>
      <c r="I124" s="40">
        <v>0</v>
      </c>
      <c r="J124" s="40">
        <v>0</v>
      </c>
      <c r="K124" s="41">
        <f t="shared" si="25"/>
        <v>67202.98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422717.47</v>
      </c>
      <c r="H125" s="40">
        <v>0</v>
      </c>
      <c r="I125" s="40">
        <v>0</v>
      </c>
      <c r="J125" s="40">
        <v>0</v>
      </c>
      <c r="K125" s="41">
        <f t="shared" si="25"/>
        <v>422717.47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426443.5</v>
      </c>
      <c r="H126" s="40">
        <v>0</v>
      </c>
      <c r="I126" s="40">
        <v>0</v>
      </c>
      <c r="J126" s="40">
        <v>0</v>
      </c>
      <c r="K126" s="41">
        <f t="shared" si="25"/>
        <v>426443.5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1158088.89</v>
      </c>
      <c r="H127" s="40">
        <v>0</v>
      </c>
      <c r="I127" s="40">
        <v>0</v>
      </c>
      <c r="J127" s="40">
        <v>0</v>
      </c>
      <c r="K127" s="41">
        <f t="shared" si="25"/>
        <v>1158088.89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550400.88</v>
      </c>
      <c r="I128" s="40">
        <v>0</v>
      </c>
      <c r="J128" s="40">
        <v>0</v>
      </c>
      <c r="K128" s="41">
        <f t="shared" si="25"/>
        <v>550400.88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989369.79</v>
      </c>
      <c r="I129" s="40">
        <v>0</v>
      </c>
      <c r="J129" s="40">
        <v>0</v>
      </c>
      <c r="K129" s="41">
        <f t="shared" si="25"/>
        <v>989369.79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564310.52</v>
      </c>
      <c r="J130" s="40">
        <v>0</v>
      </c>
      <c r="K130" s="41">
        <f t="shared" si="25"/>
        <v>564310.52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978345.83</v>
      </c>
      <c r="K131" s="44">
        <f t="shared" si="25"/>
        <v>978345.83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2017-05-11T20:55:08Z</dcterms:modified>
  <cp:category/>
  <cp:version/>
  <cp:contentType/>
  <cp:contentStatus/>
</cp:coreProperties>
</file>