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<sst xmlns="http://schemas.openxmlformats.org/spreadsheetml/2006/main" count="135" uniqueCount="135">
  <si>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</si>
  <si>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</si>
  <si>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</si>
  <si>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</si>
  <si>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</si>
  <si>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</si>
  <si>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</si>
  <si>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</si>
  <si>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</si>
  <si>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</si>
  <si>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</si>
  <si>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</si>
  <si>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</si>
  <si>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</si>
  <si>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</si>
  <si>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</si>
  <si>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</si>
  <si>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</si>
  <si>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</si>
  <si>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</si>
  <si>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</si>
  <si>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</si>
  <si>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</si>
  <si>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</si>
  <si>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</si>
  <si>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</si>
  <si>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</si>
  <si>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</si>
  <si>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</si>
  <si>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</si>
  <si>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</si>
  <si>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</si>
  <si>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</si>
  <si>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</si>
  <si>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</si>
  <si>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</si>
  <si>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</si>
  <si>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</si>
  <si>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</si>
  <si>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</si>
  <si>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</si>
  <si>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</si>
  <si>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</si>
  <si>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</si>
  <si>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</si>
  <si>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</si>
  <si>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</si>
  <si>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</si>
  <si>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</si>
  <si>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</si>
  <si>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</si>
  <si>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</si>
  <si>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</si>
  <si>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</si>
  <si>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</si>
  <si>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</si>
  <si>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</si>
  <si>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</si>
  <si>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</si>
  <si>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</si>
  <si>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</si>
  <si>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</si>
  <si>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</si>
  <si>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</si>
  <si>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</si>
  <si>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</si>
  <si>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</si>
  <si>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</si>
  <si>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</si>
  <si>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</si>
  <si>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</si>
  <si>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</si>
  <si>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</si>
  <si>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</si>
  <si>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</si>
  <si>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</si>
  <si>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</si>
  <si>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</si>
  <si>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</si>
  <si>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</si>
  <si>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</si>
  <si>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</si>
  <si>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</si>
  <si>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</si>
  <si>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</si>
  <si>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</si>
  <si>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</si>
  <si>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</si>
  <si>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</si>
  <si>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</si>
  <si>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</si>
  <si>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</si>
  <si>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</si>
  <si>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</si>
  <si>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</si>
  <si>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</si>
  <si>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</si>
  <si>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</si>
  <si>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</si>
  <si>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</si>
  <si>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</si>
  <si>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</si>
  <si>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</si>
  <si>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</si>
  <si>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</si>
  <si>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</si>
  <si>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</si>
  <si>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</si>
  <si>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</si>
  <si>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</si>
  <si>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</si>
  <si>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</si>
  <si>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</si>
  <si>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</si>
  <si>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</si>
  <si>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</si>
  <si>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</si>
  <si>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</si>
  <si>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</si>
  <si>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</si>
  <si>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</si>
  <si>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</si>
  <si>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</si>
  <si>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</si>
  <si>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</si>
  <si>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</si>
  <si>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</si>
  <si>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</si>
  <si>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</si>
  <si>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</si>
  <si>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</si>
  <si>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</si>
  <si>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</si>
  <si>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</si>
  <si>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03/05/17 - VENCIMENTO 10/05/17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</si>
</sst>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634731</v>
      </c>
      <c r="C7" s="9">
        <f t="shared" si="0"/>
        <v>809219</v>
      </c>
      <c r="D7" s="9">
        <f t="shared" si="0"/>
        <v>839802</v>
      </c>
      <c r="E7" s="9">
        <f t="shared" si="0"/>
        <v>564215</v>
      </c>
      <c r="F7" s="9">
        <f t="shared" si="0"/>
        <v>763065</v>
      </c>
      <c r="G7" s="9">
        <f t="shared" si="0"/>
        <v>1284741</v>
      </c>
      <c r="H7" s="9">
        <f t="shared" si="0"/>
        <v>597030</v>
      </c>
      <c r="I7" s="9">
        <f t="shared" si="0"/>
        <v>131618</v>
      </c>
      <c r="J7" s="9">
        <f t="shared" si="0"/>
        <v>343373</v>
      </c>
      <c r="K7" s="9">
        <f t="shared" si="0"/>
        <v>5967794</v>
      </c>
      <c r="L7" s="52"/>
    </row>
    <row r="8" spans="1:11" ht="17.25" customHeight="1">
      <c r="A8" s="10" t="s">
        <v>97</v>
      </c>
      <c r="B8" s="11">
        <f>B9+B12+B16</f>
        <v>303253</v>
      </c>
      <c r="C8" s="11">
        <f aca="true" t="shared" si="1" ref="C8:J8">C9+C12+C16</f>
        <v>394584</v>
      </c>
      <c r="D8" s="11">
        <f t="shared" si="1"/>
        <v>383164</v>
      </c>
      <c r="E8" s="11">
        <f t="shared" si="1"/>
        <v>276045</v>
      </c>
      <c r="F8" s="11">
        <f t="shared" si="1"/>
        <v>361362</v>
      </c>
      <c r="G8" s="11">
        <f t="shared" si="1"/>
        <v>618011</v>
      </c>
      <c r="H8" s="11">
        <f t="shared" si="1"/>
        <v>312586</v>
      </c>
      <c r="I8" s="11">
        <f t="shared" si="1"/>
        <v>58161</v>
      </c>
      <c r="J8" s="11">
        <f t="shared" si="1"/>
        <v>153953</v>
      </c>
      <c r="K8" s="11">
        <f>SUM(B8:J8)</f>
        <v>2861119</v>
      </c>
    </row>
    <row r="9" spans="1:11" ht="17.25" customHeight="1">
      <c r="A9" s="15" t="s">
        <v>16</v>
      </c>
      <c r="B9" s="13">
        <f>+B10+B11</f>
        <v>34800</v>
      </c>
      <c r="C9" s="13">
        <f aca="true" t="shared" si="2" ref="C9:J9">+C10+C11</f>
        <v>49265</v>
      </c>
      <c r="D9" s="13">
        <f t="shared" si="2"/>
        <v>41899</v>
      </c>
      <c r="E9" s="13">
        <f t="shared" si="2"/>
        <v>32468</v>
      </c>
      <c r="F9" s="13">
        <f t="shared" si="2"/>
        <v>37225</v>
      </c>
      <c r="G9" s="13">
        <f t="shared" si="2"/>
        <v>50489</v>
      </c>
      <c r="H9" s="13">
        <f t="shared" si="2"/>
        <v>46430</v>
      </c>
      <c r="I9" s="13">
        <f t="shared" si="2"/>
        <v>7986</v>
      </c>
      <c r="J9" s="13">
        <f t="shared" si="2"/>
        <v>15615</v>
      </c>
      <c r="K9" s="11">
        <f>SUM(B9:J9)</f>
        <v>316177</v>
      </c>
    </row>
    <row r="10" spans="1:11" ht="17.25" customHeight="1">
      <c r="A10" s="29" t="s">
        <v>17</v>
      </c>
      <c r="B10" s="13">
        <v>34800</v>
      </c>
      <c r="C10" s="13">
        <v>49265</v>
      </c>
      <c r="D10" s="13">
        <v>41899</v>
      </c>
      <c r="E10" s="13">
        <v>32468</v>
      </c>
      <c r="F10" s="13">
        <v>37225</v>
      </c>
      <c r="G10" s="13">
        <v>50489</v>
      </c>
      <c r="H10" s="13">
        <v>46430</v>
      </c>
      <c r="I10" s="13">
        <v>7986</v>
      </c>
      <c r="J10" s="13">
        <v>15615</v>
      </c>
      <c r="K10" s="11">
        <f>SUM(B10:J10)</f>
        <v>316177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233485</v>
      </c>
      <c r="C12" s="17">
        <f t="shared" si="3"/>
        <v>302097</v>
      </c>
      <c r="D12" s="17">
        <f t="shared" si="3"/>
        <v>295826</v>
      </c>
      <c r="E12" s="17">
        <f t="shared" si="3"/>
        <v>212777</v>
      </c>
      <c r="F12" s="17">
        <f t="shared" si="3"/>
        <v>275469</v>
      </c>
      <c r="G12" s="17">
        <f t="shared" si="3"/>
        <v>479905</v>
      </c>
      <c r="H12" s="17">
        <f t="shared" si="3"/>
        <v>233454</v>
      </c>
      <c r="I12" s="17">
        <f t="shared" si="3"/>
        <v>43061</v>
      </c>
      <c r="J12" s="17">
        <f t="shared" si="3"/>
        <v>119414</v>
      </c>
      <c r="K12" s="11">
        <f aca="true" t="shared" si="4" ref="K12:K27">SUM(B12:J12)</f>
        <v>2195488</v>
      </c>
    </row>
    <row r="13" spans="1:13" ht="17.25" customHeight="1">
      <c r="A13" s="14" t="s">
        <v>19</v>
      </c>
      <c r="B13" s="13">
        <v>108233</v>
      </c>
      <c r="C13" s="13">
        <v>150738</v>
      </c>
      <c r="D13" s="13">
        <v>152991</v>
      </c>
      <c r="E13" s="13">
        <v>106152</v>
      </c>
      <c r="F13" s="13">
        <v>135815</v>
      </c>
      <c r="G13" s="13">
        <v>222593</v>
      </c>
      <c r="H13" s="13">
        <v>103469</v>
      </c>
      <c r="I13" s="13">
        <v>23562</v>
      </c>
      <c r="J13" s="13">
        <v>61514</v>
      </c>
      <c r="K13" s="11">
        <f t="shared" si="4"/>
        <v>1065067</v>
      </c>
      <c r="L13" s="52"/>
      <c r="M13" s="53"/>
    </row>
    <row r="14" spans="1:12" ht="17.25" customHeight="1">
      <c r="A14" s="14" t="s">
        <v>20</v>
      </c>
      <c r="B14" s="13">
        <v>114757</v>
      </c>
      <c r="C14" s="13">
        <v>134993</v>
      </c>
      <c r="D14" s="13">
        <v>132325</v>
      </c>
      <c r="E14" s="13">
        <v>96729</v>
      </c>
      <c r="F14" s="13">
        <v>129176</v>
      </c>
      <c r="G14" s="13">
        <v>240456</v>
      </c>
      <c r="H14" s="13">
        <v>110811</v>
      </c>
      <c r="I14" s="13">
        <v>16752</v>
      </c>
      <c r="J14" s="13">
        <v>54321</v>
      </c>
      <c r="K14" s="11">
        <f t="shared" si="4"/>
        <v>1030320</v>
      </c>
      <c r="L14" s="52"/>
    </row>
    <row r="15" spans="1:11" ht="17.25" customHeight="1">
      <c r="A15" s="14" t="s">
        <v>21</v>
      </c>
      <c r="B15" s="13">
        <v>10495</v>
      </c>
      <c r="C15" s="13">
        <v>16366</v>
      </c>
      <c r="D15" s="13">
        <v>10510</v>
      </c>
      <c r="E15" s="13">
        <v>9896</v>
      </c>
      <c r="F15" s="13">
        <v>10478</v>
      </c>
      <c r="G15" s="13">
        <v>16856</v>
      </c>
      <c r="H15" s="13">
        <v>19174</v>
      </c>
      <c r="I15" s="13">
        <v>2747</v>
      </c>
      <c r="J15" s="13">
        <v>3579</v>
      </c>
      <c r="K15" s="11">
        <f t="shared" si="4"/>
        <v>100101</v>
      </c>
    </row>
    <row r="16" spans="1:11" ht="17.25" customHeight="1">
      <c r="A16" s="15" t="s">
        <v>93</v>
      </c>
      <c r="B16" s="13">
        <f>B17+B18+B19</f>
        <v>34968</v>
      </c>
      <c r="C16" s="13">
        <f aca="true" t="shared" si="5" ref="C16:J16">C17+C18+C19</f>
        <v>43222</v>
      </c>
      <c r="D16" s="13">
        <f t="shared" si="5"/>
        <v>45439</v>
      </c>
      <c r="E16" s="13">
        <f t="shared" si="5"/>
        <v>30800</v>
      </c>
      <c r="F16" s="13">
        <f t="shared" si="5"/>
        <v>48668</v>
      </c>
      <c r="G16" s="13">
        <f t="shared" si="5"/>
        <v>87617</v>
      </c>
      <c r="H16" s="13">
        <f t="shared" si="5"/>
        <v>32702</v>
      </c>
      <c r="I16" s="13">
        <f t="shared" si="5"/>
        <v>7114</v>
      </c>
      <c r="J16" s="13">
        <f t="shared" si="5"/>
        <v>18924</v>
      </c>
      <c r="K16" s="11">
        <f t="shared" si="4"/>
        <v>349454</v>
      </c>
    </row>
    <row r="17" spans="1:11" ht="17.25" customHeight="1">
      <c r="A17" s="14" t="s">
        <v>94</v>
      </c>
      <c r="B17" s="13">
        <v>22379</v>
      </c>
      <c r="C17" s="13">
        <v>29118</v>
      </c>
      <c r="D17" s="13">
        <v>28258</v>
      </c>
      <c r="E17" s="13">
        <v>19605</v>
      </c>
      <c r="F17" s="13">
        <v>31488</v>
      </c>
      <c r="G17" s="13">
        <v>54274</v>
      </c>
      <c r="H17" s="13">
        <v>21778</v>
      </c>
      <c r="I17" s="13">
        <v>4786</v>
      </c>
      <c r="J17" s="13">
        <v>11565</v>
      </c>
      <c r="K17" s="11">
        <f t="shared" si="4"/>
        <v>223251</v>
      </c>
    </row>
    <row r="18" spans="1:11" ht="17.25" customHeight="1">
      <c r="A18" s="14" t="s">
        <v>95</v>
      </c>
      <c r="B18" s="13">
        <v>11919</v>
      </c>
      <c r="C18" s="13">
        <v>13154</v>
      </c>
      <c r="D18" s="13">
        <v>16673</v>
      </c>
      <c r="E18" s="13">
        <v>10685</v>
      </c>
      <c r="F18" s="13">
        <v>16537</v>
      </c>
      <c r="G18" s="13">
        <v>32304</v>
      </c>
      <c r="H18" s="13">
        <v>9910</v>
      </c>
      <c r="I18" s="13">
        <v>2207</v>
      </c>
      <c r="J18" s="13">
        <v>7134</v>
      </c>
      <c r="K18" s="11">
        <f t="shared" si="4"/>
        <v>120523</v>
      </c>
    </row>
    <row r="19" spans="1:11" ht="17.25" customHeight="1">
      <c r="A19" s="14" t="s">
        <v>96</v>
      </c>
      <c r="B19" s="13">
        <v>670</v>
      </c>
      <c r="C19" s="13">
        <v>950</v>
      </c>
      <c r="D19" s="13">
        <v>508</v>
      </c>
      <c r="E19" s="13">
        <v>510</v>
      </c>
      <c r="F19" s="13">
        <v>643</v>
      </c>
      <c r="G19" s="13">
        <v>1039</v>
      </c>
      <c r="H19" s="13">
        <v>1014</v>
      </c>
      <c r="I19" s="13">
        <v>121</v>
      </c>
      <c r="J19" s="13">
        <v>225</v>
      </c>
      <c r="K19" s="11">
        <f t="shared" si="4"/>
        <v>5680</v>
      </c>
    </row>
    <row r="20" spans="1:11" ht="17.25" customHeight="1">
      <c r="A20" s="16" t="s">
        <v>22</v>
      </c>
      <c r="B20" s="11">
        <f>+B21+B22+B23</f>
        <v>163510</v>
      </c>
      <c r="C20" s="11">
        <f aca="true" t="shared" si="6" ref="C20:J20">+C21+C22+C23</f>
        <v>184274</v>
      </c>
      <c r="D20" s="11">
        <f t="shared" si="6"/>
        <v>211260</v>
      </c>
      <c r="E20" s="11">
        <f t="shared" si="6"/>
        <v>132125</v>
      </c>
      <c r="F20" s="11">
        <f t="shared" si="6"/>
        <v>207564</v>
      </c>
      <c r="G20" s="11">
        <f t="shared" si="6"/>
        <v>392853</v>
      </c>
      <c r="H20" s="11">
        <f t="shared" si="6"/>
        <v>140805</v>
      </c>
      <c r="I20" s="11">
        <f t="shared" si="6"/>
        <v>32780</v>
      </c>
      <c r="J20" s="11">
        <f t="shared" si="6"/>
        <v>79893</v>
      </c>
      <c r="K20" s="11">
        <f t="shared" si="4"/>
        <v>1545064</v>
      </c>
    </row>
    <row r="21" spans="1:12" ht="17.25" customHeight="1">
      <c r="A21" s="12" t="s">
        <v>23</v>
      </c>
      <c r="B21" s="13">
        <v>84286</v>
      </c>
      <c r="C21" s="13">
        <v>105450</v>
      </c>
      <c r="D21" s="13">
        <v>123053</v>
      </c>
      <c r="E21" s="13">
        <v>74644</v>
      </c>
      <c r="F21" s="13">
        <v>115275</v>
      </c>
      <c r="G21" s="13">
        <v>200969</v>
      </c>
      <c r="H21" s="13">
        <v>76157</v>
      </c>
      <c r="I21" s="13">
        <v>20034</v>
      </c>
      <c r="J21" s="13">
        <v>45064</v>
      </c>
      <c r="K21" s="11">
        <f t="shared" si="4"/>
        <v>844932</v>
      </c>
      <c r="L21" s="52"/>
    </row>
    <row r="22" spans="1:12" ht="17.25" customHeight="1">
      <c r="A22" s="12" t="s">
        <v>24</v>
      </c>
      <c r="B22" s="13">
        <v>74868</v>
      </c>
      <c r="C22" s="13">
        <v>73351</v>
      </c>
      <c r="D22" s="13">
        <v>83854</v>
      </c>
      <c r="E22" s="13">
        <v>54362</v>
      </c>
      <c r="F22" s="13">
        <v>88092</v>
      </c>
      <c r="G22" s="13">
        <v>183973</v>
      </c>
      <c r="H22" s="13">
        <v>58833</v>
      </c>
      <c r="I22" s="13">
        <v>11815</v>
      </c>
      <c r="J22" s="13">
        <v>33328</v>
      </c>
      <c r="K22" s="11">
        <f t="shared" si="4"/>
        <v>662476</v>
      </c>
      <c r="L22" s="52"/>
    </row>
    <row r="23" spans="1:11" ht="17.25" customHeight="1">
      <c r="A23" s="12" t="s">
        <v>25</v>
      </c>
      <c r="B23" s="13">
        <v>4356</v>
      </c>
      <c r="C23" s="13">
        <v>5473</v>
      </c>
      <c r="D23" s="13">
        <v>4353</v>
      </c>
      <c r="E23" s="13">
        <v>3119</v>
      </c>
      <c r="F23" s="13">
        <v>4197</v>
      </c>
      <c r="G23" s="13">
        <v>7911</v>
      </c>
      <c r="H23" s="13">
        <v>5815</v>
      </c>
      <c r="I23" s="13">
        <v>931</v>
      </c>
      <c r="J23" s="13">
        <v>1501</v>
      </c>
      <c r="K23" s="11">
        <f t="shared" si="4"/>
        <v>37656</v>
      </c>
    </row>
    <row r="24" spans="1:11" ht="17.25" customHeight="1">
      <c r="A24" s="16" t="s">
        <v>26</v>
      </c>
      <c r="B24" s="13">
        <f>+B25+B26</f>
        <v>167968</v>
      </c>
      <c r="C24" s="13">
        <f aca="true" t="shared" si="7" ref="C24:J24">+C25+C26</f>
        <v>230361</v>
      </c>
      <c r="D24" s="13">
        <f t="shared" si="7"/>
        <v>245378</v>
      </c>
      <c r="E24" s="13">
        <f t="shared" si="7"/>
        <v>156045</v>
      </c>
      <c r="F24" s="13">
        <f t="shared" si="7"/>
        <v>194139</v>
      </c>
      <c r="G24" s="13">
        <f t="shared" si="7"/>
        <v>273877</v>
      </c>
      <c r="H24" s="13">
        <f t="shared" si="7"/>
        <v>134412</v>
      </c>
      <c r="I24" s="13">
        <f t="shared" si="7"/>
        <v>40677</v>
      </c>
      <c r="J24" s="13">
        <f t="shared" si="7"/>
        <v>109527</v>
      </c>
      <c r="K24" s="11">
        <f t="shared" si="4"/>
        <v>1552384</v>
      </c>
    </row>
    <row r="25" spans="1:12" ht="17.25" customHeight="1">
      <c r="A25" s="12" t="s">
        <v>115</v>
      </c>
      <c r="B25" s="13">
        <v>71434</v>
      </c>
      <c r="C25" s="13">
        <v>106794</v>
      </c>
      <c r="D25" s="13">
        <v>123371</v>
      </c>
      <c r="E25" s="13">
        <v>77984</v>
      </c>
      <c r="F25" s="13">
        <v>91200</v>
      </c>
      <c r="G25" s="13">
        <v>120919</v>
      </c>
      <c r="H25" s="13">
        <v>59498</v>
      </c>
      <c r="I25" s="13">
        <v>22313</v>
      </c>
      <c r="J25" s="13">
        <v>51933</v>
      </c>
      <c r="K25" s="11">
        <f t="shared" si="4"/>
        <v>725446</v>
      </c>
      <c r="L25" s="52"/>
    </row>
    <row r="26" spans="1:12" ht="17.25" customHeight="1">
      <c r="A26" s="12" t="s">
        <v>116</v>
      </c>
      <c r="B26" s="13">
        <v>96534</v>
      </c>
      <c r="C26" s="13">
        <v>123567</v>
      </c>
      <c r="D26" s="13">
        <v>122007</v>
      </c>
      <c r="E26" s="13">
        <v>78061</v>
      </c>
      <c r="F26" s="13">
        <v>102939</v>
      </c>
      <c r="G26" s="13">
        <v>152958</v>
      </c>
      <c r="H26" s="13">
        <v>74914</v>
      </c>
      <c r="I26" s="13">
        <v>18364</v>
      </c>
      <c r="J26" s="13">
        <v>57594</v>
      </c>
      <c r="K26" s="11">
        <f t="shared" si="4"/>
        <v>826938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9227</v>
      </c>
      <c r="I27" s="11">
        <v>0</v>
      </c>
      <c r="J27" s="11">
        <v>0</v>
      </c>
      <c r="K27" s="11">
        <f t="shared" si="4"/>
        <v>9227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5074.87</v>
      </c>
      <c r="I35" s="19">
        <v>0</v>
      </c>
      <c r="J35" s="19">
        <v>0</v>
      </c>
      <c r="K35" s="23">
        <f>SUM(B35:J35)</f>
        <v>5074.87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1783286.31</v>
      </c>
      <c r="C47" s="22">
        <f aca="true" t="shared" si="12" ref="C47:H47">+C48+C57</f>
        <v>2540732.65</v>
      </c>
      <c r="D47" s="22">
        <f t="shared" si="12"/>
        <v>2966525.45</v>
      </c>
      <c r="E47" s="22">
        <f t="shared" si="12"/>
        <v>1702432.89</v>
      </c>
      <c r="F47" s="22">
        <f t="shared" si="12"/>
        <v>2272794.4699999997</v>
      </c>
      <c r="G47" s="22">
        <f t="shared" si="12"/>
        <v>3225124.1499999994</v>
      </c>
      <c r="H47" s="22">
        <f t="shared" si="12"/>
        <v>1727578.16</v>
      </c>
      <c r="I47" s="22">
        <f>+I48+I57</f>
        <v>665907.72</v>
      </c>
      <c r="J47" s="22">
        <f>+J48+J57</f>
        <v>1045507.22</v>
      </c>
      <c r="K47" s="22">
        <f>SUM(B47:J47)</f>
        <v>17929889.019999996</v>
      </c>
    </row>
    <row r="48" spans="1:11" ht="17.25" customHeight="1">
      <c r="A48" s="16" t="s">
        <v>108</v>
      </c>
      <c r="B48" s="23">
        <f>SUM(B49:B56)</f>
        <v>1764581.58</v>
      </c>
      <c r="C48" s="23">
        <f aca="true" t="shared" si="13" ref="C48:J48">SUM(C49:C56)</f>
        <v>2517261.1</v>
      </c>
      <c r="D48" s="23">
        <f t="shared" si="13"/>
        <v>2941157.83</v>
      </c>
      <c r="E48" s="23">
        <f t="shared" si="13"/>
        <v>1680134.14</v>
      </c>
      <c r="F48" s="23">
        <f t="shared" si="13"/>
        <v>2249379.3699999996</v>
      </c>
      <c r="G48" s="23">
        <f t="shared" si="13"/>
        <v>3195643.3499999996</v>
      </c>
      <c r="H48" s="23">
        <f t="shared" si="13"/>
        <v>1707638.77</v>
      </c>
      <c r="I48" s="23">
        <f t="shared" si="13"/>
        <v>665907.72</v>
      </c>
      <c r="J48" s="23">
        <f t="shared" si="13"/>
        <v>1031546.28</v>
      </c>
      <c r="K48" s="23">
        <f aca="true" t="shared" si="14" ref="K48:K57">SUM(B48:J48)</f>
        <v>17753250.14</v>
      </c>
    </row>
    <row r="49" spans="1:11" ht="17.25" customHeight="1">
      <c r="A49" s="34" t="s">
        <v>43</v>
      </c>
      <c r="B49" s="23">
        <f aca="true" t="shared" si="15" ref="B49:H49">ROUND(B30*B7,2)</f>
        <v>1763536.61</v>
      </c>
      <c r="C49" s="23">
        <f t="shared" si="15"/>
        <v>2509873.65</v>
      </c>
      <c r="D49" s="23">
        <f t="shared" si="15"/>
        <v>2938971.08</v>
      </c>
      <c r="E49" s="23">
        <f t="shared" si="15"/>
        <v>1679273.1</v>
      </c>
      <c r="F49" s="23">
        <f t="shared" si="15"/>
        <v>2247684.26</v>
      </c>
      <c r="G49" s="23">
        <f t="shared" si="15"/>
        <v>3193223.76</v>
      </c>
      <c r="H49" s="23">
        <f t="shared" si="15"/>
        <v>1701595.2</v>
      </c>
      <c r="I49" s="23">
        <f>ROUND(I30*I7,2)</f>
        <v>664842</v>
      </c>
      <c r="J49" s="23">
        <f>ROUND(J30*J7,2)</f>
        <v>1029329.24</v>
      </c>
      <c r="K49" s="23">
        <f t="shared" si="14"/>
        <v>17728328.9</v>
      </c>
    </row>
    <row r="50" spans="1:11" ht="17.25" customHeight="1">
      <c r="A50" s="34" t="s">
        <v>44</v>
      </c>
      <c r="B50" s="19">
        <v>0</v>
      </c>
      <c r="C50" s="23">
        <f>ROUND(C31*C7,2)</f>
        <v>5578.9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5578.9</v>
      </c>
    </row>
    <row r="51" spans="1:11" ht="17.25" customHeight="1">
      <c r="A51" s="66" t="s">
        <v>104</v>
      </c>
      <c r="B51" s="67">
        <f aca="true" t="shared" si="16" ref="B51:H51">ROUND(B32*B7,2)</f>
        <v>-3046.71</v>
      </c>
      <c r="C51" s="67">
        <f t="shared" si="16"/>
        <v>-3965.17</v>
      </c>
      <c r="D51" s="67">
        <f t="shared" si="16"/>
        <v>-4199.01</v>
      </c>
      <c r="E51" s="67">
        <f t="shared" si="16"/>
        <v>-2584.36</v>
      </c>
      <c r="F51" s="67">
        <f t="shared" si="16"/>
        <v>-3586.41</v>
      </c>
      <c r="G51" s="67">
        <f t="shared" si="16"/>
        <v>-5010.49</v>
      </c>
      <c r="H51" s="67">
        <f t="shared" si="16"/>
        <v>-2746.34</v>
      </c>
      <c r="I51" s="19">
        <v>0</v>
      </c>
      <c r="J51" s="19">
        <v>0</v>
      </c>
      <c r="K51" s="67">
        <f>SUM(B51:J51)</f>
        <v>-25138.49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5074.87</v>
      </c>
      <c r="I53" s="31">
        <f>+I35</f>
        <v>0</v>
      </c>
      <c r="J53" s="31">
        <f>+J35</f>
        <v>0</v>
      </c>
      <c r="K53" s="23">
        <f t="shared" si="14"/>
        <v>5074.87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-146091.36</v>
      </c>
      <c r="C61" s="35">
        <f t="shared" si="17"/>
        <v>-207391.36</v>
      </c>
      <c r="D61" s="35">
        <f t="shared" si="17"/>
        <v>-180298.63</v>
      </c>
      <c r="E61" s="35">
        <f t="shared" si="17"/>
        <v>-136708.4</v>
      </c>
      <c r="F61" s="35">
        <f t="shared" si="17"/>
        <v>-160153.83000000002</v>
      </c>
      <c r="G61" s="35">
        <f t="shared" si="17"/>
        <v>-220778.33000000002</v>
      </c>
      <c r="H61" s="35">
        <f t="shared" si="17"/>
        <v>-190102.18</v>
      </c>
      <c r="I61" s="35">
        <f t="shared" si="17"/>
        <v>-97927.28000000001</v>
      </c>
      <c r="J61" s="35">
        <f t="shared" si="17"/>
        <v>-69242.91</v>
      </c>
      <c r="K61" s="35">
        <f>SUM(B61:J61)</f>
        <v>-1408694.28</v>
      </c>
    </row>
    <row r="62" spans="1:11" ht="18.75" customHeight="1">
      <c r="A62" s="16" t="s">
        <v>74</v>
      </c>
      <c r="B62" s="35">
        <f aca="true" t="shared" si="18" ref="B62:J62">B63+B64+B65+B66+B67+B68</f>
        <v>-132240</v>
      </c>
      <c r="C62" s="35">
        <f t="shared" si="18"/>
        <v>-187207</v>
      </c>
      <c r="D62" s="35">
        <f t="shared" si="18"/>
        <v>-159216.2</v>
      </c>
      <c r="E62" s="35">
        <f t="shared" si="18"/>
        <v>-123378.4</v>
      </c>
      <c r="F62" s="35">
        <f t="shared" si="18"/>
        <v>-141455</v>
      </c>
      <c r="G62" s="35">
        <f t="shared" si="18"/>
        <v>-191858.2</v>
      </c>
      <c r="H62" s="35">
        <f t="shared" si="18"/>
        <v>-176434</v>
      </c>
      <c r="I62" s="35">
        <f t="shared" si="18"/>
        <v>-30346.8</v>
      </c>
      <c r="J62" s="35">
        <f t="shared" si="18"/>
        <v>-59337</v>
      </c>
      <c r="K62" s="35">
        <f aca="true" t="shared" si="19" ref="K62:K91">SUM(B62:J62)</f>
        <v>-1201472.6</v>
      </c>
    </row>
    <row r="63" spans="1:11" ht="18.75" customHeight="1">
      <c r="A63" s="12" t="s">
        <v>75</v>
      </c>
      <c r="B63" s="35">
        <f>-ROUND(B9*$D$3,2)</f>
        <v>-132240</v>
      </c>
      <c r="C63" s="35">
        <f aca="true" t="shared" si="20" ref="C63:J63">-ROUND(C9*$D$3,2)</f>
        <v>-187207</v>
      </c>
      <c r="D63" s="35">
        <f t="shared" si="20"/>
        <v>-159216.2</v>
      </c>
      <c r="E63" s="35">
        <f t="shared" si="20"/>
        <v>-123378.4</v>
      </c>
      <c r="F63" s="35">
        <f t="shared" si="20"/>
        <v>-141455</v>
      </c>
      <c r="G63" s="35">
        <f t="shared" si="20"/>
        <v>-191858.2</v>
      </c>
      <c r="H63" s="35">
        <f t="shared" si="20"/>
        <v>-176434</v>
      </c>
      <c r="I63" s="35">
        <f t="shared" si="20"/>
        <v>-30346.8</v>
      </c>
      <c r="J63" s="35">
        <f t="shared" si="20"/>
        <v>-59337</v>
      </c>
      <c r="K63" s="35">
        <f t="shared" si="19"/>
        <v>-1201472.6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-21082.43</v>
      </c>
      <c r="E69" s="67">
        <f t="shared" si="21"/>
        <v>-13330</v>
      </c>
      <c r="F69" s="67">
        <f t="shared" si="21"/>
        <v>-18698.83</v>
      </c>
      <c r="G69" s="67">
        <f t="shared" si="21"/>
        <v>-28920.13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-207221.68000000002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-500</v>
      </c>
      <c r="J84" s="19">
        <v>0</v>
      </c>
      <c r="K84" s="67">
        <f t="shared" si="19"/>
        <v>-2500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1637194.95</v>
      </c>
      <c r="C104" s="24">
        <f t="shared" si="22"/>
        <v>2333341.29</v>
      </c>
      <c r="D104" s="24">
        <f t="shared" si="22"/>
        <v>2786226.82</v>
      </c>
      <c r="E104" s="24">
        <f t="shared" si="22"/>
        <v>1565724.49</v>
      </c>
      <c r="F104" s="24">
        <f t="shared" si="22"/>
        <v>2112640.6399999997</v>
      </c>
      <c r="G104" s="24">
        <f t="shared" si="22"/>
        <v>3004345.8199999994</v>
      </c>
      <c r="H104" s="24">
        <f t="shared" si="22"/>
        <v>1537475.98</v>
      </c>
      <c r="I104" s="24">
        <f>+I105+I106</f>
        <v>567980.44</v>
      </c>
      <c r="J104" s="24">
        <f>+J105+J106</f>
        <v>976264.3099999999</v>
      </c>
      <c r="K104" s="48">
        <f>SUM(B104:J104)</f>
        <v>16521194.740000002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1618490.22</v>
      </c>
      <c r="C105" s="24">
        <f t="shared" si="23"/>
        <v>2309869.74</v>
      </c>
      <c r="D105" s="24">
        <f t="shared" si="23"/>
        <v>2760859.1999999997</v>
      </c>
      <c r="E105" s="24">
        <f t="shared" si="23"/>
        <v>1543425.74</v>
      </c>
      <c r="F105" s="24">
        <f t="shared" si="23"/>
        <v>2089225.5399999996</v>
      </c>
      <c r="G105" s="24">
        <f t="shared" si="23"/>
        <v>2974865.0199999996</v>
      </c>
      <c r="H105" s="24">
        <f t="shared" si="23"/>
        <v>1517536.59</v>
      </c>
      <c r="I105" s="24">
        <f t="shared" si="23"/>
        <v>567980.44</v>
      </c>
      <c r="J105" s="24">
        <f t="shared" si="23"/>
        <v>962303.37</v>
      </c>
      <c r="K105" s="48">
        <f>SUM(B105:J105)</f>
        <v>16344555.859999998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16521194.750000004</v>
      </c>
      <c r="L112" s="54"/>
    </row>
    <row r="113" spans="1:11" ht="18.75" customHeight="1">
      <c r="A113" s="26" t="s">
        <v>70</v>
      </c>
      <c r="B113" s="27">
        <v>209594.48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209594.48</v>
      </c>
    </row>
    <row r="114" spans="1:11" ht="18.75" customHeight="1">
      <c r="A114" s="26" t="s">
        <v>71</v>
      </c>
      <c r="B114" s="27">
        <v>1427600.47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1427600.47</v>
      </c>
    </row>
    <row r="115" spans="1:11" ht="18.75" customHeight="1">
      <c r="A115" s="26" t="s">
        <v>72</v>
      </c>
      <c r="B115" s="40">
        <v>0</v>
      </c>
      <c r="C115" s="27">
        <f>+C104</f>
        <v>2333341.29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2333341.29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2786226.82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2786226.82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1409152.04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1409152.04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156572.45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156572.45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414532.64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414532.64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767098.24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767098.24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102631.83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102631.83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828377.93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828377.93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873304.63</v>
      </c>
      <c r="H123" s="40">
        <v>0</v>
      </c>
      <c r="I123" s="40">
        <v>0</v>
      </c>
      <c r="J123" s="40">
        <v>0</v>
      </c>
      <c r="K123" s="41">
        <f t="shared" si="25"/>
        <v>873304.63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68752.49</v>
      </c>
      <c r="H124" s="40">
        <v>0</v>
      </c>
      <c r="I124" s="40">
        <v>0</v>
      </c>
      <c r="J124" s="40">
        <v>0</v>
      </c>
      <c r="K124" s="41">
        <f t="shared" si="25"/>
        <v>68752.49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436949.71</v>
      </c>
      <c r="H125" s="40">
        <v>0</v>
      </c>
      <c r="I125" s="40">
        <v>0</v>
      </c>
      <c r="J125" s="40">
        <v>0</v>
      </c>
      <c r="K125" s="41">
        <f t="shared" si="25"/>
        <v>436949.71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432713.18</v>
      </c>
      <c r="H126" s="40">
        <v>0</v>
      </c>
      <c r="I126" s="40">
        <v>0</v>
      </c>
      <c r="J126" s="40">
        <v>0</v>
      </c>
      <c r="K126" s="41">
        <f t="shared" si="25"/>
        <v>432713.18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1192625.81</v>
      </c>
      <c r="H127" s="40">
        <v>0</v>
      </c>
      <c r="I127" s="40">
        <v>0</v>
      </c>
      <c r="J127" s="40">
        <v>0</v>
      </c>
      <c r="K127" s="41">
        <f t="shared" si="25"/>
        <v>1192625.81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547304.92</v>
      </c>
      <c r="I128" s="40">
        <v>0</v>
      </c>
      <c r="J128" s="40">
        <v>0</v>
      </c>
      <c r="K128" s="41">
        <f t="shared" si="25"/>
        <v>547304.92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990171.07</v>
      </c>
      <c r="I129" s="40">
        <v>0</v>
      </c>
      <c r="J129" s="40">
        <v>0</v>
      </c>
      <c r="K129" s="41">
        <f t="shared" si="25"/>
        <v>990171.07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567980.44</v>
      </c>
      <c r="J130" s="40">
        <v>0</v>
      </c>
      <c r="K130" s="41">
        <f t="shared" si="25"/>
        <v>567980.44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976264.31</v>
      </c>
      <c r="K131" s="44">
        <f t="shared" si="25"/>
        <v>976264.31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2017-05-11T20:50:17Z</dcterms:modified>
  <cp:category/>
  <cp:version/>
  <cp:contentType/>
  <cp:contentStatus/>
</cp:coreProperties>
</file>