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00" yWindow="-15" windowWidth="10245" windowHeight="826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G6" i="9"/>
  <c r="F20" i="1"/>
  <c r="F18"/>
  <c r="F12"/>
  <c r="F13"/>
  <c r="F14"/>
  <c r="F15"/>
  <c r="F16"/>
  <c r="F17"/>
  <c r="F27" i="11"/>
  <c r="F15"/>
  <c r="E29"/>
  <c r="G15" s="1"/>
  <c r="E29" i="7"/>
  <c r="G8" s="1"/>
  <c r="E25" i="1"/>
  <c r="G12" s="1"/>
  <c r="E11" i="3"/>
  <c r="F21" i="1"/>
  <c r="F18" i="9"/>
  <c r="F18" i="11"/>
  <c r="F19"/>
  <c r="F20"/>
  <c r="F21"/>
  <c r="F22"/>
  <c r="F23"/>
  <c r="F24"/>
  <c r="F25"/>
  <c r="F26"/>
  <c r="F17"/>
  <c r="F7"/>
  <c r="F8"/>
  <c r="F9"/>
  <c r="F10"/>
  <c r="F11"/>
  <c r="F12"/>
  <c r="F13"/>
  <c r="F14"/>
  <c r="F6"/>
  <c r="F5"/>
  <c r="G7" i="9"/>
  <c r="G8"/>
  <c r="G9"/>
  <c r="G10"/>
  <c r="F20"/>
  <c r="E23"/>
  <c r="G14" s="1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F5" i="6"/>
  <c r="E20"/>
  <c r="G19" s="1"/>
  <c r="F19"/>
  <c r="F18"/>
  <c r="F17"/>
  <c r="F16"/>
  <c r="F15"/>
  <c r="F14"/>
  <c r="F13"/>
  <c r="F12"/>
  <c r="F11"/>
  <c r="F10"/>
  <c r="F9"/>
  <c r="F8"/>
  <c r="F7"/>
  <c r="F6"/>
  <c r="F18" i="5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D10" i="2"/>
  <c r="E6" s="1"/>
  <c r="F22" i="1"/>
  <c r="F19"/>
  <c r="F6"/>
  <c r="F7"/>
  <c r="F8"/>
  <c r="F9"/>
  <c r="F10"/>
  <c r="F11"/>
  <c r="F5"/>
  <c r="G16" i="9" l="1"/>
  <c r="G13"/>
  <c r="G12"/>
  <c r="G15"/>
  <c r="G18" i="5"/>
  <c r="G27" i="11"/>
  <c r="I15" s="1"/>
  <c r="G11" i="5"/>
  <c r="G12"/>
  <c r="G22"/>
  <c r="G14"/>
  <c r="G6"/>
  <c r="G19"/>
  <c r="G16"/>
  <c r="G8"/>
  <c r="G7"/>
  <c r="G20"/>
  <c r="G15"/>
  <c r="G10"/>
  <c r="F13" i="3"/>
  <c r="G11" i="9"/>
  <c r="G19" i="1"/>
  <c r="G9" i="11"/>
  <c r="G12"/>
  <c r="G7"/>
  <c r="G19"/>
  <c r="G23"/>
  <c r="G6"/>
  <c r="G14"/>
  <c r="G17"/>
  <c r="G21"/>
  <c r="G25"/>
  <c r="G5"/>
  <c r="G10"/>
  <c r="G13"/>
  <c r="G18"/>
  <c r="G20"/>
  <c r="G22"/>
  <c r="G24"/>
  <c r="G26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G9"/>
  <c r="G5"/>
  <c r="F26"/>
  <c r="F22"/>
  <c r="F18"/>
  <c r="G26"/>
  <c r="G22"/>
  <c r="G18"/>
  <c r="G14"/>
  <c r="G10"/>
  <c r="G6"/>
  <c r="F27"/>
  <c r="F23"/>
  <c r="F19"/>
  <c r="G27"/>
  <c r="G23"/>
  <c r="G19"/>
  <c r="G15"/>
  <c r="G11"/>
  <c r="G7"/>
  <c r="F28"/>
  <c r="F24"/>
  <c r="F20"/>
  <c r="G28"/>
  <c r="G24"/>
  <c r="G20"/>
  <c r="I8" s="1"/>
  <c r="G16"/>
  <c r="G12"/>
  <c r="G6" i="6"/>
  <c r="G8"/>
  <c r="G11"/>
  <c r="G13"/>
  <c r="G16"/>
  <c r="G18"/>
  <c r="G5"/>
  <c r="G7"/>
  <c r="G9"/>
  <c r="G10"/>
  <c r="G12"/>
  <c r="G14"/>
  <c r="G15"/>
  <c r="G17"/>
  <c r="G5" i="1"/>
  <c r="I16" i="7" l="1"/>
  <c r="I11"/>
  <c r="I12"/>
  <c r="I7"/>
  <c r="I13"/>
  <c r="I6"/>
  <c r="I7" i="11"/>
  <c r="I13"/>
  <c r="I9"/>
  <c r="I15" i="7"/>
  <c r="I10"/>
  <c r="I5"/>
  <c r="I12" i="11"/>
  <c r="I6"/>
  <c r="I5"/>
  <c r="I14"/>
  <c r="I8"/>
  <c r="I10"/>
  <c r="I14" i="7"/>
  <c r="I9"/>
</calcChain>
</file>

<file path=xl/sharedStrings.xml><?xml version="1.0" encoding="utf-8"?>
<sst xmlns="http://schemas.openxmlformats.org/spreadsheetml/2006/main" count="408" uniqueCount="205">
  <si>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</si>
  <si>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</si>
  <si>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</si>
  <si>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</si>
  <si>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</si>
  <si>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</si>
  <si>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</si>
  <si>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</si>
  <si>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</si>
  <si>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</si>
  <si>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</si>
  <si>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</si>
  <si>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</si>
  <si>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</si>
  <si>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</si>
  <si>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</si>
  <si>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</si>
  <si>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</si>
  <si>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</si>
  <si>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</si>
  <si>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</si>
  <si>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</si>
  <si>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</si>
  <si>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</si>
  <si>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</si>
  <si>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</si>
  <si>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</si>
  <si>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</si>
  <si>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</si>
  <si>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</si>
  <si>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</si>
  <si>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</si>
  <si>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</si>
  <si>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</si>
  <si>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</si>
  <si>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</si>
  <si>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</si>
  <si>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</si>
  <si>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</si>
  <si>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</si>
  <si>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</si>
  <si>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</si>
  <si>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</si>
  <si>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</si>
  <si>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</si>
  <si>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</si>
  <si>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</si>
  <si>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</si>
  <si>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</si>
  <si>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</si>
  <si>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</si>
  <si>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</si>
  <si>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</si>
  <si>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</si>
  <si>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</si>
  <si>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</si>
  <si>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</si>
  <si>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</si>
  <si>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</si>
  <si>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</si>
  <si>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</si>
  <si>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</si>
  <si>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</si>
  <si>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</si>
  <si>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</si>
  <si>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</si>
  <si>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</si>
  <si>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</si>
  <si>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</si>
  <si>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</si>
  <si>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</si>
  <si>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</si>
  <si>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</si>
  <si>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</si>
  <si>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</si>
  <si>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</si>
  <si>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</si>
  <si>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</si>
  <si>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</si>
  <si>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</si>
  <si>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</si>
  <si>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</si>
  <si>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</si>
  <si>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</si>
  <si>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</si>
  <si>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</si>
  <si>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</si>
  <si>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</si>
  <si>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</si>
  <si>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</si>
  <si>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</si>
  <si>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</si>
  <si>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</si>
  <si>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</si>
  <si>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</si>
  <si>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</si>
  <si>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</si>
  <si>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</si>
  <si>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</si>
  <si>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</si>
  <si>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</si>
  <si>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</si>
  <si>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</si>
  <si>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</si>
  <si>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</si>
  <si>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</si>
  <si>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</si>
  <si>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</si>
  <si>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</si>
  <si>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</si>
  <si>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</si>
  <si>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</si>
  <si>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</si>
  <si>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</si>
  <si>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</si>
  <si>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</si>
  <si>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</si>
  <si>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</si>
  <si>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971R</t>
  </si>
  <si>
    <t>6030</t>
  </si>
  <si>
    <t>8055</t>
  </si>
  <si>
    <t>715M</t>
  </si>
  <si>
    <t>118C</t>
  </si>
  <si>
    <t>8622</t>
  </si>
  <si>
    <t>5031</t>
  </si>
  <si>
    <t>809P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</si>
  <si>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</si>
  <si>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</si>
  <si>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</si>
  <si>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</si>
  <si>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</si>
  <si>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</si>
  <si>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</si>
  <si>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</si>
  <si>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</si>
  <si>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</si>
  <si>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</si>
  <si>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</si>
  <si>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</si>
  <si>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</si>
  <si>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</si>
  <si>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</si>
  <si>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</si>
  <si>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</si>
  <si>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</si>
  <si>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</si>
  <si>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</si>
  <si>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</si>
  <si>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</si>
  <si>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</si>
  <si>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</si>
  <si>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</si>
  <si>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</si>
  <si>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</si>
  <si>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</si>
  <si>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</si>
  <si>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</si>
  <si>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</si>
  <si>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</si>
  <si>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</si>
  <si>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</si>
  <si>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</si>
  <si>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</si>
  <si>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</si>
  <si>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</si>
  <si>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</si>
  <si>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</si>
  <si>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</si>
  <si>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ESTACAO JARAGUA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</si>
  <si>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</si>
  <si>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</si>
  <si>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</si>
  <si>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</si>
  <si>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</si>
  <si>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</si>
  <si>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</si>
  <si>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</si>
  <si>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</si>
  <si>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</si>
  <si>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</si>
  <si>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</si>
  <si>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</si>
  <si>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</si>
  <si>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</si>
  <si>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</si>
  <si>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</si>
  <si>
    <t>9500</t>
  </si>
  <si>
    <t>3064</t>
  </si>
  <si>
    <t>1178</t>
  </si>
  <si>
    <t>UNISA</t>
  </si>
  <si>
    <t>EST. GUAIANAZES-CPTM</t>
  </si>
  <si>
    <t>CID. TIRADENTES</t>
  </si>
  <si>
    <t>PCA. DO CORREIO</t>
  </si>
  <si>
    <t>SAO MIGUEL</t>
  </si>
  <si>
    <t>TERM. CAMPO LIMPO</t>
  </si>
  <si>
    <t>Até 1 salário mínimo</t>
  </si>
  <si>
    <t>De 1 a 1,5 salários mínimos</t>
  </si>
  <si>
    <t>De 1,5 a 2 salários mínimos</t>
  </si>
  <si>
    <t>De 2 a 3,5 salários mínimos</t>
  </si>
  <si>
    <t>De 3,5 a 7 salários mínimos</t>
  </si>
  <si>
    <t>De 7 a 12 salários mínimos</t>
  </si>
  <si>
    <t>Acima de 12 salários mínimos</t>
  </si>
  <si>
    <t>175T</t>
  </si>
  <si>
    <t>METRÔ JABAQUARA</t>
  </si>
  <si>
    <t>Os usuários iniciaram o cadastro e o preenchimento da pesquisa em Abril de 2013. Sendo assim, os dados aqui apresentados referem-se aos usuários que responderam entre Abr/13 e Mai/17.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</si>
</sst>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/>
    <xf numFmtId="165" fontId="15" fillId="2" borderId="0" xfId="2" applyNumberFormat="1" applyFont="1" applyFill="1" applyBorder="1" applyAlignment="1">
      <alignment horizontal="center" vertical="center"/>
    </xf>
    <xf numFmtId="165" fontId="13" fillId="2" borderId="0" xfId="2" applyNumberFormat="1" applyFont="1" applyFill="1" applyBorder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0" fontId="13" fillId="2" borderId="22" xfId="0" applyFont="1" applyFill="1" applyBorder="1"/>
    <xf numFmtId="0" fontId="0" fillId="2" borderId="3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65" fontId="0" fillId="2" borderId="38" xfId="2" applyNumberFormat="1" applyFont="1" applyFill="1" applyBorder="1" applyAlignment="1">
      <alignment horizontal="center" vertical="center"/>
    </xf>
    <xf numFmtId="165" fontId="0" fillId="2" borderId="3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252E-2"/>
          <c:y val="0.16805179352580923"/>
          <c:w val="0.93583310706851364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71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0.55907918258753186</c:v>
                </c:pt>
                <c:pt idx="7">
                  <c:v>0.44091199597036523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985507246376812E-2"/>
          <c:y val="0.26215296004666222"/>
          <c:w val="0.96837944664031983"/>
          <c:h val="0.60094889180519528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1.6995405967000964E-2</c:v>
                </c:pt>
                <c:pt idx="1">
                  <c:v>1.096508241372297E-2</c:v>
                </c:pt>
                <c:pt idx="2">
                  <c:v>0.14645341071829204</c:v>
                </c:pt>
                <c:pt idx="3">
                  <c:v>0.62742937539183474</c:v>
                </c:pt>
              </c:numCache>
            </c:numRef>
          </c:val>
        </c:ser>
        <c:dLbls>
          <c:showVal val="1"/>
        </c:dLbls>
        <c:overlap val="-25"/>
        <c:axId val="77031680"/>
        <c:axId val="77037568"/>
      </c:barChart>
      <c:catAx>
        <c:axId val="77031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7037568"/>
        <c:crosses val="autoZero"/>
        <c:auto val="1"/>
        <c:lblAlgn val="ctr"/>
        <c:lblOffset val="100"/>
      </c:catAx>
      <c:valAx>
        <c:axId val="77037568"/>
        <c:scaling>
          <c:orientation val="minMax"/>
        </c:scaling>
        <c:delete val="1"/>
        <c:axPos val="l"/>
        <c:numFmt formatCode="0.0%" sourceLinked="1"/>
        <c:tickLblPos val="none"/>
        <c:crossAx val="770316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1.0396582629555973E-2</c:v>
                </c:pt>
                <c:pt idx="1">
                  <c:v>0.45459231448369347</c:v>
                </c:pt>
                <c:pt idx="2">
                  <c:v>0.32241891325479566</c:v>
                </c:pt>
                <c:pt idx="3">
                  <c:v>1.6935246537593752E-2</c:v>
                </c:pt>
              </c:numCache>
            </c:numRef>
          </c:val>
        </c:ser>
        <c:dLbls>
          <c:showVal val="1"/>
        </c:dLbls>
        <c:overlap val="-25"/>
        <c:axId val="77057408"/>
        <c:axId val="77350016"/>
      </c:barChart>
      <c:catAx>
        <c:axId val="77057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7350016"/>
        <c:crosses val="autoZero"/>
        <c:auto val="1"/>
        <c:lblAlgn val="ctr"/>
        <c:lblOffset val="100"/>
      </c:catAx>
      <c:valAx>
        <c:axId val="77350016"/>
        <c:scaling>
          <c:orientation val="minMax"/>
        </c:scaling>
        <c:delete val="1"/>
        <c:axPos val="l"/>
        <c:numFmt formatCode="0.0%" sourceLinked="1"/>
        <c:tickLblPos val="none"/>
        <c:crossAx val="770574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7.6976544107997232E-3</c:v>
                </c:pt>
                <c:pt idx="1">
                  <c:v>0.26837286394545701</c:v>
                </c:pt>
                <c:pt idx="2">
                  <c:v>0.45870956139085972</c:v>
                </c:pt>
                <c:pt idx="3">
                  <c:v>6.5788940717853669E-2</c:v>
                </c:pt>
              </c:numCache>
            </c:numRef>
          </c:val>
        </c:ser>
        <c:dLbls>
          <c:showVal val="1"/>
        </c:dLbls>
        <c:overlap val="-25"/>
        <c:axId val="77378304"/>
        <c:axId val="77379840"/>
      </c:barChart>
      <c:catAx>
        <c:axId val="77378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7379840"/>
        <c:crosses val="autoZero"/>
        <c:auto val="1"/>
        <c:lblAlgn val="ctr"/>
        <c:lblOffset val="100"/>
      </c:catAx>
      <c:valAx>
        <c:axId val="77379840"/>
        <c:scaling>
          <c:orientation val="minMax"/>
        </c:scaling>
        <c:delete val="1"/>
        <c:axPos val="l"/>
        <c:numFmt formatCode="0.0%" sourceLinked="1"/>
        <c:tickLblPos val="none"/>
        <c:crossAx val="7737830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0.37853699501409954</c:v>
                </c:pt>
                <c:pt idx="1">
                  <c:v>6.5750099236168313E-2</c:v>
                </c:pt>
                <c:pt idx="2">
                  <c:v>0.26332024716115726</c:v>
                </c:pt>
                <c:pt idx="3">
                  <c:v>0.16654375913489006</c:v>
                </c:pt>
                <c:pt idx="4">
                  <c:v>2.9139410181516147E-2</c:v>
                </c:pt>
                <c:pt idx="5">
                  <c:v>8.8140073285623496E-3</c:v>
                </c:pt>
                <c:pt idx="6">
                  <c:v>7.0807587379453866E-3</c:v>
                </c:pt>
                <c:pt idx="7">
                  <c:v>3.2806444729469586E-3</c:v>
                </c:pt>
                <c:pt idx="8">
                  <c:v>6.806339183487102E-3</c:v>
                </c:pt>
                <c:pt idx="9">
                  <c:v>1.2203410053025384E-2</c:v>
                </c:pt>
                <c:pt idx="10">
                  <c:v>5.4056522168098038E-2</c:v>
                </c:pt>
                <c:pt idx="11">
                  <c:v>4.4678073281034531E-3</c:v>
                </c:pt>
              </c:numCache>
            </c:numRef>
          </c:val>
        </c:ser>
        <c:dLbls>
          <c:showVal val="1"/>
        </c:dLbls>
        <c:shape val="box"/>
        <c:axId val="77462144"/>
        <c:axId val="78123392"/>
        <c:axId val="0"/>
      </c:bar3DChart>
      <c:catAx>
        <c:axId val="7746214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78123392"/>
        <c:crosses val="autoZero"/>
        <c:auto val="1"/>
        <c:lblAlgn val="ctr"/>
        <c:lblOffset val="100"/>
      </c:catAx>
      <c:valAx>
        <c:axId val="78123392"/>
        <c:scaling>
          <c:orientation val="minMax"/>
        </c:scaling>
        <c:delete val="1"/>
        <c:axPos val="l"/>
        <c:numFmt formatCode="0.0%" sourceLinked="1"/>
        <c:tickLblPos val="none"/>
        <c:crossAx val="774621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Estudo'!$D$5:$D$16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Estudo'!$I$5:$I$16</c:f>
              <c:numCache>
                <c:formatCode>0.0%</c:formatCode>
                <c:ptCount val="12"/>
                <c:pt idx="0">
                  <c:v>0.40077174424232664</c:v>
                </c:pt>
                <c:pt idx="1">
                  <c:v>6.6630886300366676E-2</c:v>
                </c:pt>
                <c:pt idx="2">
                  <c:v>0.25798426121063001</c:v>
                </c:pt>
                <c:pt idx="3">
                  <c:v>0.14937665284177798</c:v>
                </c:pt>
                <c:pt idx="4">
                  <c:v>2.0377484067570752E-2</c:v>
                </c:pt>
                <c:pt idx="5">
                  <c:v>7.1327330076044713E-3</c:v>
                </c:pt>
                <c:pt idx="6">
                  <c:v>3.2880881337555273E-3</c:v>
                </c:pt>
                <c:pt idx="7">
                  <c:v>1.6075899613333829E-3</c:v>
                </c:pt>
                <c:pt idx="8">
                  <c:v>5.2194338641315787E-3</c:v>
                </c:pt>
                <c:pt idx="9">
                  <c:v>1.5990358791412855E-2</c:v>
                </c:pt>
                <c:pt idx="10">
                  <c:v>7.1620767579090069E-2</c:v>
                </c:pt>
              </c:numCache>
            </c:numRef>
          </c:val>
        </c:ser>
        <c:dLbls>
          <c:showVal val="1"/>
        </c:dLbls>
        <c:shape val="box"/>
        <c:axId val="78172928"/>
        <c:axId val="78174464"/>
        <c:axId val="0"/>
      </c:bar3DChart>
      <c:catAx>
        <c:axId val="7817292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8174464"/>
        <c:crosses val="autoZero"/>
        <c:auto val="1"/>
        <c:lblAlgn val="ctr"/>
        <c:lblOffset val="100"/>
      </c:catAx>
      <c:valAx>
        <c:axId val="78174464"/>
        <c:scaling>
          <c:orientation val="minMax"/>
        </c:scaling>
        <c:delete val="1"/>
        <c:axPos val="l"/>
        <c:numFmt formatCode="0.0%" sourceLinked="1"/>
        <c:tickLblPos val="none"/>
        <c:crossAx val="7817292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569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4.2206242931089995E-2</c:v>
                </c:pt>
                <c:pt idx="1">
                  <c:v>0.25422978807717395</c:v>
                </c:pt>
                <c:pt idx="2">
                  <c:v>0.42746823634307224</c:v>
                </c:pt>
                <c:pt idx="3">
                  <c:v>0.17891421542322647</c:v>
                </c:pt>
                <c:pt idx="4">
                  <c:v>9.7181517225437344E-2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437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4.0697875565294035E-2</c:v>
                </c:pt>
                <c:pt idx="1">
                  <c:v>0.27919717950196465</c:v>
                </c:pt>
                <c:pt idx="2">
                  <c:v>0.43716154435447335</c:v>
                </c:pt>
                <c:pt idx="3">
                  <c:v>0.16679736731550204</c:v>
                </c:pt>
                <c:pt idx="4">
                  <c:v>7.6146033262765964E-2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3.9839739412612818E-2</c:v>
                </c:pt>
                <c:pt idx="1">
                  <c:v>0.23410898080594222</c:v>
                </c:pt>
                <c:pt idx="2">
                  <c:v>0.41326444882144697</c:v>
                </c:pt>
                <c:pt idx="3">
                  <c:v>0.19430038860241652</c:v>
                </c:pt>
                <c:pt idx="4">
                  <c:v>0.11848644235758143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60012E-2"/>
          <c:y val="0.32942729658792813"/>
          <c:w val="0.93829729644763382"/>
          <c:h val="0.6676456692913422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4.6565468461284579E-2</c:v>
                </c:pt>
                <c:pt idx="1">
                  <c:v>0.24724017669935813</c:v>
                </c:pt>
                <c:pt idx="2">
                  <c:v>0.42189260398673711</c:v>
                </c:pt>
                <c:pt idx="3">
                  <c:v>0.17317404372835324</c:v>
                </c:pt>
                <c:pt idx="4">
                  <c:v>0.11112770712426694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813"/>
          <c:w val="0.90260168809444985"/>
          <c:h val="0.6409790026246796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5.6476898727245733E-2</c:v>
                </c:pt>
                <c:pt idx="1">
                  <c:v>0.29742406997430804</c:v>
                </c:pt>
                <c:pt idx="2">
                  <c:v>0.42674625470823352</c:v>
                </c:pt>
                <c:pt idx="3">
                  <c:v>0.14517786840228739</c:v>
                </c:pt>
                <c:pt idx="4">
                  <c:v>7.417490818792534E-2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667"/>
          <c:y val="1.6806722689075713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94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Não Informado</c:v>
                </c:pt>
                <c:pt idx="1">
                  <c:v>Menor que 10 anos</c:v>
                </c:pt>
                <c:pt idx="2">
                  <c:v>Entre 11 a 20 anos</c:v>
                </c:pt>
                <c:pt idx="3">
                  <c:v>Entre 21 a 30 anos</c:v>
                </c:pt>
                <c:pt idx="4">
                  <c:v>Entre 31 a 40 anos</c:v>
                </c:pt>
                <c:pt idx="5">
                  <c:v>Entre 41 a 60 anos</c:v>
                </c:pt>
                <c:pt idx="6">
                  <c:v>Maior que 60 anos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75</c:v>
                </c:pt>
                <c:pt idx="1">
                  <c:v>44430</c:v>
                </c:pt>
                <c:pt idx="2">
                  <c:v>616576</c:v>
                </c:pt>
                <c:pt idx="3">
                  <c:v>859219</c:v>
                </c:pt>
                <c:pt idx="4">
                  <c:v>428947</c:v>
                </c:pt>
                <c:pt idx="5">
                  <c:v>307778</c:v>
                </c:pt>
                <c:pt idx="6">
                  <c:v>5347</c:v>
                </c:pt>
              </c:numCache>
            </c:numRef>
          </c:val>
        </c:ser>
        <c:dLbls>
          <c:showVal val="1"/>
        </c:dLbls>
        <c:shape val="box"/>
        <c:axId val="68426368"/>
        <c:axId val="68526464"/>
        <c:axId val="0"/>
      </c:bar3DChart>
      <c:catAx>
        <c:axId val="68426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8526464"/>
        <c:crosses val="autoZero"/>
        <c:auto val="1"/>
        <c:lblAlgn val="ctr"/>
        <c:lblOffset val="100"/>
      </c:catAx>
      <c:valAx>
        <c:axId val="6852646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6842636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775"/>
          <c:w val="0.93829727279175112"/>
          <c:h val="0.6808393902685273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5.8809924830389056E-2</c:v>
                </c:pt>
                <c:pt idx="1">
                  <c:v>0.37751084813640751</c:v>
                </c:pt>
                <c:pt idx="2">
                  <c:v>0.41598895368681882</c:v>
                </c:pt>
                <c:pt idx="3">
                  <c:v>9.8927610022500154E-2</c:v>
                </c:pt>
                <c:pt idx="4">
                  <c:v>4.8762663323884473E-2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6012E-2"/>
          <c:y val="0.32809913686162362"/>
          <c:w val="0.9385267851560164"/>
          <c:h val="0.6620441101578775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9.7230513389049977E-2</c:v>
                </c:pt>
                <c:pt idx="1">
                  <c:v>0.44722586172142714</c:v>
                </c:pt>
                <c:pt idx="2">
                  <c:v>0.35814933403625199</c:v>
                </c:pt>
                <c:pt idx="3">
                  <c:v>5.8658497821468994E-2</c:v>
                </c:pt>
                <c:pt idx="4">
                  <c:v>3.8735793031801899E-2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975"/>
          <c:w val="0.9040022897195521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0.14173029675423232</c:v>
                </c:pt>
                <c:pt idx="1">
                  <c:v>0.44080989297675804</c:v>
                </c:pt>
                <c:pt idx="2">
                  <c:v>0.30975659177832376</c:v>
                </c:pt>
                <c:pt idx="3">
                  <c:v>6.505660950837111E-2</c:v>
                </c:pt>
                <c:pt idx="4">
                  <c:v>4.2646608982314767E-2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2.2727122361782336E-2</c:v>
                </c:pt>
                <c:pt idx="1">
                  <c:v>2.2727122361782336E-2</c:v>
                </c:pt>
                <c:pt idx="2">
                  <c:v>3.4286299021305103E-2</c:v>
                </c:pt>
                <c:pt idx="3">
                  <c:v>0.15032266629851848</c:v>
                </c:pt>
                <c:pt idx="4">
                  <c:v>0.60568991837078545</c:v>
                </c:pt>
                <c:pt idx="5">
                  <c:v>0.171295644898141</c:v>
                </c:pt>
              </c:numCache>
            </c:numRef>
          </c:val>
        </c:ser>
        <c:dLbls>
          <c:showVal val="1"/>
        </c:dLbls>
        <c:overlap val="-25"/>
        <c:axId val="70806528"/>
        <c:axId val="70832896"/>
      </c:barChart>
      <c:catAx>
        <c:axId val="70806528"/>
        <c:scaling>
          <c:orientation val="minMax"/>
        </c:scaling>
        <c:axPos val="b"/>
        <c:majorTickMark val="none"/>
        <c:tickLblPos val="nextTo"/>
        <c:crossAx val="70832896"/>
        <c:crosses val="autoZero"/>
        <c:auto val="1"/>
        <c:lblAlgn val="ctr"/>
        <c:lblOffset val="100"/>
      </c:catAx>
      <c:valAx>
        <c:axId val="70832896"/>
        <c:scaling>
          <c:orientation val="minMax"/>
        </c:scaling>
        <c:delete val="1"/>
        <c:axPos val="l"/>
        <c:numFmt formatCode="0.0%" sourceLinked="1"/>
        <c:tickLblPos val="none"/>
        <c:crossAx val="7080652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124"/>
          <c:w val="0.99289107284314071"/>
          <c:h val="0.82095131656930442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345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1.9863241183078886E-2</c:v>
                </c:pt>
                <c:pt idx="1">
                  <c:v>0.42071486320369195</c:v>
                </c:pt>
                <c:pt idx="2">
                  <c:v>0.24729369183085945</c:v>
                </c:pt>
                <c:pt idx="3">
                  <c:v>0.27223014436731074</c:v>
                </c:pt>
                <c:pt idx="4">
                  <c:v>3.9898059415058994E-2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321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0.14105392703307679</c:v>
                </c:pt>
                <c:pt idx="1">
                  <c:v>0.25746390447058404</c:v>
                </c:pt>
                <c:pt idx="2">
                  <c:v>0.11610319887990155</c:v>
                </c:pt>
                <c:pt idx="3">
                  <c:v>7.9641140431451943E-2</c:v>
                </c:pt>
                <c:pt idx="4">
                  <c:v>5.2840822951316743E-2</c:v>
                </c:pt>
                <c:pt idx="5">
                  <c:v>1.6025612442367547E-2</c:v>
                </c:pt>
                <c:pt idx="6">
                  <c:v>7.3609017862716593E-3</c:v>
                </c:pt>
              </c:numCache>
            </c:numRef>
          </c:val>
        </c:ser>
        <c:dLbls>
          <c:showVal val="1"/>
        </c:dLbls>
        <c:overlap val="-25"/>
        <c:axId val="75358208"/>
        <c:axId val="75359744"/>
      </c:barChart>
      <c:catAx>
        <c:axId val="753582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359744"/>
        <c:crosses val="autoZero"/>
        <c:auto val="1"/>
        <c:lblAlgn val="ctr"/>
        <c:lblOffset val="100"/>
      </c:catAx>
      <c:valAx>
        <c:axId val="75359744"/>
        <c:scaling>
          <c:orientation val="minMax"/>
        </c:scaling>
        <c:delete val="1"/>
        <c:axPos val="l"/>
        <c:numFmt formatCode="0.0%" sourceLinked="1"/>
        <c:tickLblPos val="none"/>
        <c:crossAx val="753582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0.2207773480600323</c:v>
                </c:pt>
                <c:pt idx="1">
                  <c:v>0.25773937501721483</c:v>
                </c:pt>
                <c:pt idx="2">
                  <c:v>0.10311065600995462</c:v>
                </c:pt>
                <c:pt idx="3">
                  <c:v>6.3279223462048825E-2</c:v>
                </c:pt>
                <c:pt idx="4">
                  <c:v>3.2956848741333859E-2</c:v>
                </c:pt>
                <c:pt idx="5">
                  <c:v>7.3525480354049979E-3</c:v>
                </c:pt>
                <c:pt idx="6">
                  <c:v>2.6020696661217336E-3</c:v>
                </c:pt>
              </c:numCache>
            </c:numRef>
          </c:val>
        </c:ser>
        <c:dLbls>
          <c:showVal val="1"/>
        </c:dLbls>
        <c:overlap val="-25"/>
        <c:axId val="75399936"/>
        <c:axId val="75401472"/>
      </c:barChart>
      <c:catAx>
        <c:axId val="75399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401472"/>
        <c:crosses val="autoZero"/>
        <c:auto val="1"/>
        <c:lblAlgn val="ctr"/>
        <c:lblOffset val="100"/>
      </c:catAx>
      <c:valAx>
        <c:axId val="75401472"/>
        <c:scaling>
          <c:orientation val="minMax"/>
        </c:scaling>
        <c:delete val="1"/>
        <c:axPos val="l"/>
        <c:numFmt formatCode="0.0%" sourceLinked="1"/>
        <c:tickLblPos val="none"/>
        <c:crossAx val="7539993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211"/>
          <c:w val="0.96837944664031961"/>
          <c:h val="0.60094889180519495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4.1731055117912114E-2</c:v>
                </c:pt>
                <c:pt idx="1">
                  <c:v>0.18962599832677393</c:v>
                </c:pt>
                <c:pt idx="2">
                  <c:v>0.30110730663021074</c:v>
                </c:pt>
                <c:pt idx="3">
                  <c:v>0.17797527064117269</c:v>
                </c:pt>
                <c:pt idx="4">
                  <c:v>4.9792104805178192E-2</c:v>
                </c:pt>
              </c:numCache>
            </c:numRef>
          </c:val>
        </c:ser>
        <c:dLbls>
          <c:showVal val="1"/>
        </c:dLbls>
        <c:overlap val="-25"/>
        <c:axId val="75806976"/>
        <c:axId val="75816960"/>
      </c:barChart>
      <c:catAx>
        <c:axId val="75806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816960"/>
        <c:crosses val="autoZero"/>
        <c:auto val="1"/>
        <c:lblAlgn val="ctr"/>
        <c:lblOffset val="100"/>
      </c:catAx>
      <c:valAx>
        <c:axId val="75816960"/>
        <c:scaling>
          <c:orientation val="minMax"/>
        </c:scaling>
        <c:delete val="1"/>
        <c:axPos val="l"/>
        <c:numFmt formatCode="0.0%" sourceLinked="1"/>
        <c:tickLblPos val="none"/>
        <c:crossAx val="7580697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2.1633239099997325E-2</c:v>
                </c:pt>
                <c:pt idx="1">
                  <c:v>5.6536434412706338E-2</c:v>
                </c:pt>
                <c:pt idx="2">
                  <c:v>0.30073394986310897</c:v>
                </c:pt>
                <c:pt idx="3">
                  <c:v>0.31876432450750447</c:v>
                </c:pt>
                <c:pt idx="4">
                  <c:v>7.6175612888266617E-2</c:v>
                </c:pt>
              </c:numCache>
            </c:numRef>
          </c:val>
        </c:ser>
        <c:dLbls>
          <c:showVal val="1"/>
        </c:dLbls>
        <c:overlap val="-25"/>
        <c:axId val="76950912"/>
        <c:axId val="76952704"/>
      </c:barChart>
      <c:catAx>
        <c:axId val="769509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6952704"/>
        <c:crosses val="autoZero"/>
        <c:auto val="1"/>
        <c:lblAlgn val="ctr"/>
        <c:lblOffset val="100"/>
      </c:catAx>
      <c:valAx>
        <c:axId val="76952704"/>
        <c:scaling>
          <c:orientation val="minMax"/>
        </c:scaling>
        <c:delete val="1"/>
        <c:axPos val="l"/>
        <c:numFmt formatCode="0.0%" sourceLinked="1"/>
        <c:tickLblPos val="none"/>
        <c:crossAx val="7695091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1.4385913179012996E-2</c:v>
                </c:pt>
                <c:pt idx="1">
                  <c:v>8.063175529527658E-2</c:v>
                </c:pt>
                <c:pt idx="2">
                  <c:v>0.26763728509837154</c:v>
                </c:pt>
                <c:pt idx="3">
                  <c:v>0.31440811016184356</c:v>
                </c:pt>
                <c:pt idx="4">
                  <c:v>0.10116801495785004</c:v>
                </c:pt>
              </c:numCache>
            </c:numRef>
          </c:val>
        </c:ser>
        <c:dLbls>
          <c:showVal val="1"/>
        </c:dLbls>
        <c:overlap val="-25"/>
        <c:axId val="76980992"/>
        <c:axId val="76982528"/>
      </c:barChart>
      <c:catAx>
        <c:axId val="769809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6982528"/>
        <c:crosses val="autoZero"/>
        <c:auto val="1"/>
        <c:lblAlgn val="ctr"/>
        <c:lblOffset val="100"/>
      </c:catAx>
      <c:valAx>
        <c:axId val="76982528"/>
        <c:scaling>
          <c:orientation val="minMax"/>
        </c:scaling>
        <c:delete val="1"/>
        <c:axPos val="l"/>
        <c:numFmt formatCode="0.0%" sourceLinked="1"/>
        <c:tickLblPos val="none"/>
        <c:crossAx val="7698099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25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2</xdr:row>
      <xdr:rowOff>80930</xdr:rowOff>
    </xdr:from>
    <xdr:to>
      <xdr:col>16</xdr:col>
      <xdr:colOff>53537</xdr:colOff>
      <xdr:row>22</xdr:row>
      <xdr:rowOff>148163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25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G29"/>
  <sheetViews>
    <sheetView tabSelected="1" workbookViewId="0"/>
  </sheetViews>
  <sheetFormatPr defaultColWidth="0" defaultRowHeight="15" zeroHeight="1"/>
  <cols>
    <col min="1" max="1" width="2.7109375" style="148" customWidth="1"/>
    <col min="2" max="2" width="2.7109375" style="92" customWidth="1"/>
    <col min="3" max="3" width="8.7109375" style="94" customWidth="1"/>
    <col min="4" max="4" width="70.7109375" style="92" customWidth="1"/>
    <col min="5" max="5" width="70.7109375" style="94" customWidth="1"/>
    <col min="6" max="6" width="2.7109375" style="92" customWidth="1"/>
    <col min="7" max="7" width="2.7109375" style="148" customWidth="1"/>
    <col min="8" max="16384" width="9.140625" style="92" hidden="1"/>
  </cols>
  <sheetData>
    <row r="1" spans="1:7" s="148" customFormat="1" ht="15.75" thickBot="1">
      <c r="C1" s="149"/>
      <c r="E1" s="149"/>
    </row>
    <row r="2" spans="1:7">
      <c r="B2" s="128"/>
      <c r="C2" s="129"/>
      <c r="D2" s="130"/>
      <c r="E2" s="129"/>
      <c r="F2" s="131"/>
    </row>
    <row r="3" spans="1:7" ht="15.75">
      <c r="B3" s="132"/>
      <c r="C3" s="162" t="s">
        <v>182</v>
      </c>
      <c r="D3" s="163"/>
      <c r="E3" s="164"/>
      <c r="F3" s="133"/>
    </row>
    <row r="4" spans="1:7" s="93" customFormat="1" ht="30" customHeight="1">
      <c r="A4" s="121"/>
      <c r="B4" s="102"/>
      <c r="C4" s="103" t="s">
        <v>84</v>
      </c>
      <c r="D4" s="134" t="s">
        <v>85</v>
      </c>
      <c r="E4" s="135" t="s">
        <v>86</v>
      </c>
      <c r="F4" s="105"/>
      <c r="G4" s="121"/>
    </row>
    <row r="5" spans="1:7">
      <c r="B5" s="132"/>
      <c r="C5" s="106">
        <v>1</v>
      </c>
      <c r="D5" s="150" t="s">
        <v>87</v>
      </c>
      <c r="E5" s="136" t="s">
        <v>91</v>
      </c>
      <c r="F5" s="133"/>
    </row>
    <row r="6" spans="1:7">
      <c r="B6" s="132"/>
      <c r="C6" s="109">
        <v>2</v>
      </c>
      <c r="D6" s="151" t="s">
        <v>77</v>
      </c>
      <c r="E6" s="137" t="s">
        <v>90</v>
      </c>
      <c r="F6" s="133"/>
    </row>
    <row r="7" spans="1:7">
      <c r="B7" s="132"/>
      <c r="C7" s="109">
        <v>3</v>
      </c>
      <c r="D7" s="151" t="s">
        <v>88</v>
      </c>
      <c r="E7" s="137" t="s">
        <v>89</v>
      </c>
      <c r="F7" s="133"/>
    </row>
    <row r="8" spans="1:7">
      <c r="B8" s="132"/>
      <c r="C8" s="109">
        <v>4</v>
      </c>
      <c r="D8" s="151" t="s">
        <v>94</v>
      </c>
      <c r="E8" s="137" t="s">
        <v>92</v>
      </c>
      <c r="F8" s="133"/>
    </row>
    <row r="9" spans="1:7">
      <c r="B9" s="132"/>
      <c r="C9" s="109">
        <v>5</v>
      </c>
      <c r="D9" s="151" t="s">
        <v>30</v>
      </c>
      <c r="E9" s="137" t="s">
        <v>93</v>
      </c>
      <c r="F9" s="133"/>
    </row>
    <row r="10" spans="1:7">
      <c r="B10" s="132"/>
      <c r="C10" s="109">
        <v>6</v>
      </c>
      <c r="D10" s="151" t="s">
        <v>60</v>
      </c>
      <c r="E10" s="137" t="s">
        <v>95</v>
      </c>
      <c r="F10" s="133"/>
    </row>
    <row r="11" spans="1:7">
      <c r="B11" s="132"/>
      <c r="C11" s="109">
        <v>7</v>
      </c>
      <c r="D11" s="151" t="s">
        <v>39</v>
      </c>
      <c r="E11" s="137" t="s">
        <v>96</v>
      </c>
      <c r="F11" s="133"/>
    </row>
    <row r="12" spans="1:7">
      <c r="B12" s="132"/>
      <c r="C12" s="109">
        <v>8</v>
      </c>
      <c r="D12" s="151" t="s">
        <v>97</v>
      </c>
      <c r="E12" s="137" t="s">
        <v>98</v>
      </c>
      <c r="F12" s="133"/>
    </row>
    <row r="13" spans="1:7">
      <c r="B13" s="132"/>
      <c r="C13" s="109">
        <v>9</v>
      </c>
      <c r="D13" s="151" t="s">
        <v>109</v>
      </c>
      <c r="E13" s="137" t="s">
        <v>98</v>
      </c>
      <c r="F13" s="133"/>
    </row>
    <row r="14" spans="1:7">
      <c r="B14" s="132"/>
      <c r="C14" s="109">
        <v>10</v>
      </c>
      <c r="D14" s="151" t="s">
        <v>61</v>
      </c>
      <c r="E14" s="137" t="s">
        <v>99</v>
      </c>
      <c r="F14" s="133"/>
    </row>
    <row r="15" spans="1:7">
      <c r="B15" s="132"/>
      <c r="C15" s="109">
        <v>10</v>
      </c>
      <c r="D15" s="151" t="s">
        <v>61</v>
      </c>
      <c r="E15" s="137" t="s">
        <v>100</v>
      </c>
      <c r="F15" s="133"/>
    </row>
    <row r="16" spans="1:7">
      <c r="B16" s="132"/>
      <c r="C16" s="109">
        <v>10</v>
      </c>
      <c r="D16" s="151" t="s">
        <v>61</v>
      </c>
      <c r="E16" s="137" t="s">
        <v>101</v>
      </c>
      <c r="F16" s="133"/>
    </row>
    <row r="17" spans="2:6">
      <c r="B17" s="132"/>
      <c r="C17" s="109">
        <v>10</v>
      </c>
      <c r="D17" s="151" t="s">
        <v>61</v>
      </c>
      <c r="E17" s="137" t="s">
        <v>102</v>
      </c>
      <c r="F17" s="133"/>
    </row>
    <row r="18" spans="2:6">
      <c r="B18" s="132"/>
      <c r="C18" s="109">
        <v>10</v>
      </c>
      <c r="D18" s="151" t="s">
        <v>61</v>
      </c>
      <c r="E18" s="137" t="s">
        <v>103</v>
      </c>
      <c r="F18" s="133"/>
    </row>
    <row r="19" spans="2:6">
      <c r="B19" s="132"/>
      <c r="C19" s="109">
        <v>10</v>
      </c>
      <c r="D19" s="151" t="s">
        <v>61</v>
      </c>
      <c r="E19" s="137" t="s">
        <v>104</v>
      </c>
      <c r="F19" s="133"/>
    </row>
    <row r="20" spans="2:6">
      <c r="B20" s="132"/>
      <c r="C20" s="109">
        <v>10</v>
      </c>
      <c r="D20" s="151" t="s">
        <v>61</v>
      </c>
      <c r="E20" s="137" t="s">
        <v>105</v>
      </c>
      <c r="F20" s="133"/>
    </row>
    <row r="21" spans="2:6">
      <c r="B21" s="132"/>
      <c r="C21" s="109">
        <v>10</v>
      </c>
      <c r="D21" s="151" t="s">
        <v>61</v>
      </c>
      <c r="E21" s="137" t="s">
        <v>106</v>
      </c>
      <c r="F21" s="133"/>
    </row>
    <row r="22" spans="2:6">
      <c r="B22" s="132"/>
      <c r="C22" s="113">
        <v>11</v>
      </c>
      <c r="D22" s="152" t="s">
        <v>180</v>
      </c>
      <c r="E22" s="138" t="s">
        <v>126</v>
      </c>
      <c r="F22" s="133"/>
    </row>
    <row r="23" spans="2:6">
      <c r="B23" s="132"/>
      <c r="C23" s="139"/>
      <c r="D23" s="140"/>
      <c r="E23" s="139"/>
      <c r="F23" s="133"/>
    </row>
    <row r="24" spans="2:6">
      <c r="B24" s="132"/>
      <c r="C24" s="141" t="s">
        <v>183</v>
      </c>
      <c r="D24" s="142"/>
      <c r="E24" s="143"/>
      <c r="F24" s="133"/>
    </row>
    <row r="25" spans="2:6" ht="39.950000000000003" customHeight="1">
      <c r="B25" s="132"/>
      <c r="C25" s="166" t="s">
        <v>181</v>
      </c>
      <c r="D25" s="166"/>
      <c r="E25" s="166"/>
      <c r="F25" s="133"/>
    </row>
    <row r="26" spans="2:6" ht="39.950000000000003" customHeight="1">
      <c r="B26" s="132"/>
      <c r="C26" s="166" t="s">
        <v>204</v>
      </c>
      <c r="D26" s="166"/>
      <c r="E26" s="166"/>
      <c r="F26" s="133"/>
    </row>
    <row r="27" spans="2:6" ht="39.950000000000003" customHeight="1">
      <c r="B27" s="132"/>
      <c r="C27" s="165" t="s">
        <v>184</v>
      </c>
      <c r="D27" s="165"/>
      <c r="E27" s="165"/>
      <c r="F27" s="133"/>
    </row>
    <row r="28" spans="2:6" ht="15.75" thickBot="1">
      <c r="B28" s="144"/>
      <c r="C28" s="145"/>
      <c r="D28" s="146"/>
      <c r="E28" s="145"/>
      <c r="F28" s="147"/>
    </row>
    <row r="29" spans="2:6" s="148" customFormat="1">
      <c r="C29" s="149"/>
      <c r="E29" s="149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rintOptions horizontalCentered="1"/>
  <pageMargins left="0" right="0" top="0.78740157480314965" bottom="0.78740157480314965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3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107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108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19</v>
      </c>
      <c r="D5" s="80" t="s">
        <v>48</v>
      </c>
      <c r="E5" s="42">
        <v>704622</v>
      </c>
      <c r="F5" s="8">
        <f>E5/SUM(E5:E16)</f>
        <v>0.41218909096014361</v>
      </c>
      <c r="G5" s="81">
        <f t="shared" ref="G5:G27" si="0">E5/$E$29</f>
        <v>0.2543204431375507</v>
      </c>
      <c r="H5" s="24"/>
      <c r="I5" s="68">
        <f t="shared" ref="I5:I15" si="1">G5+G17</f>
        <v>0.40077174424232664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110851</v>
      </c>
      <c r="F6" s="11">
        <f>E6/SUM($E$5:$E$16)</f>
        <v>6.4845509964240239E-2</v>
      </c>
      <c r="G6" s="38">
        <f t="shared" si="0"/>
        <v>4.0009644096041047E-2</v>
      </c>
      <c r="H6" s="24"/>
      <c r="I6" s="68">
        <f t="shared" si="1"/>
        <v>6.6630886300366676E-2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410950</v>
      </c>
      <c r="F7" s="11">
        <f t="shared" ref="F7:F14" si="2">E7/SUM($E$5:$E$16)</f>
        <v>0.24039713056088374</v>
      </c>
      <c r="G7" s="38">
        <f t="shared" si="0"/>
        <v>0.1483248977570619</v>
      </c>
      <c r="H7" s="24"/>
      <c r="I7" s="68">
        <f t="shared" si="1"/>
        <v>0.25798426121063001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242238</v>
      </c>
      <c r="F8" s="11">
        <f t="shared" si="2"/>
        <v>0.14170414919773053</v>
      </c>
      <c r="G8" s="38">
        <f t="shared" si="0"/>
        <v>8.7431382364947463E-2</v>
      </c>
      <c r="H8" s="24"/>
      <c r="I8" s="68">
        <f t="shared" si="1"/>
        <v>0.14937665284177798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35833</v>
      </c>
      <c r="F9" s="11">
        <f t="shared" si="2"/>
        <v>2.0961553423502002E-2</v>
      </c>
      <c r="G9" s="38">
        <f t="shared" si="0"/>
        <v>1.2933266970017761E-2</v>
      </c>
      <c r="H9" s="24"/>
      <c r="I9" s="68">
        <f t="shared" si="1"/>
        <v>2.0377484067570752E-2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13638</v>
      </c>
      <c r="F10" s="11">
        <f t="shared" si="2"/>
        <v>7.977943950819643E-3</v>
      </c>
      <c r="G10" s="38">
        <f t="shared" si="0"/>
        <v>4.9223870437055854E-3</v>
      </c>
      <c r="H10" s="24"/>
      <c r="I10" s="68">
        <f t="shared" si="1"/>
        <v>7.1327330076044713E-3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5820</v>
      </c>
      <c r="F11" s="11">
        <f t="shared" si="2"/>
        <v>3.4045779288583607E-3</v>
      </c>
      <c r="G11" s="38">
        <f t="shared" si="0"/>
        <v>2.1006227155276804E-3</v>
      </c>
      <c r="H11" s="24"/>
      <c r="I11" s="68">
        <f t="shared" si="1"/>
        <v>3.2880881337555273E-3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1907</v>
      </c>
      <c r="F12" s="11">
        <f t="shared" si="2"/>
        <v>1.1155550017754113E-3</v>
      </c>
      <c r="G12" s="38">
        <f t="shared" si="0"/>
        <v>6.8829682448647532E-4</v>
      </c>
      <c r="H12" s="24"/>
      <c r="I12" s="68">
        <f t="shared" si="1"/>
        <v>1.6075899613333829E-3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10134</v>
      </c>
      <c r="F13" s="11">
        <f t="shared" si="2"/>
        <v>5.9281774451977022E-3</v>
      </c>
      <c r="G13" s="38">
        <f t="shared" si="0"/>
        <v>3.6576822335322189E-3</v>
      </c>
      <c r="H13" s="24"/>
      <c r="I13" s="68">
        <f t="shared" si="1"/>
        <v>5.2194338641315787E-3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32594</v>
      </c>
      <c r="F14" s="11">
        <f t="shared" si="2"/>
        <v>1.9066806359657976E-2</v>
      </c>
      <c r="G14" s="38">
        <f t="shared" si="0"/>
        <v>1.1764209070431136E-2</v>
      </c>
      <c r="H14" s="24"/>
      <c r="I14" s="68">
        <f t="shared" si="1"/>
        <v>1.5990358791412855E-2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200"/>
      <c r="D15" s="82" t="s">
        <v>58</v>
      </c>
      <c r="E15" s="83">
        <v>140876</v>
      </c>
      <c r="F15" s="11">
        <f t="shared" ref="F15" si="3">E15/SUM($E$5:$E$16)</f>
        <v>8.24095052071908E-2</v>
      </c>
      <c r="G15" s="38">
        <f t="shared" ref="G15" si="4">E15/$E$29</f>
        <v>5.0846619531387888E-2</v>
      </c>
      <c r="H15" s="24"/>
      <c r="I15" s="68">
        <f t="shared" si="1"/>
        <v>7.1620767579090069E-2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/>
      <c r="E16" s="43"/>
      <c r="F16" s="14"/>
      <c r="G16" s="71"/>
      <c r="H16" s="24"/>
      <c r="I16" s="68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201" t="s">
        <v>21</v>
      </c>
      <c r="D17" s="67" t="s">
        <v>48</v>
      </c>
      <c r="E17" s="34">
        <v>405759</v>
      </c>
      <c r="F17" s="61">
        <f>E17/SUM($E$17:$E$28)</f>
        <v>0.38237882888656016</v>
      </c>
      <c r="G17" s="35">
        <f t="shared" si="0"/>
        <v>0.14645130110477594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98"/>
      <c r="D18" s="69" t="s">
        <v>49</v>
      </c>
      <c r="E18" s="37">
        <v>73757</v>
      </c>
      <c r="F18" s="61">
        <f t="shared" ref="F18:F27" si="5">E18/SUM($E$17:$E$28)</f>
        <v>6.9507060304727725E-2</v>
      </c>
      <c r="G18" s="38">
        <f t="shared" si="0"/>
        <v>2.6621242204325622E-2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98"/>
      <c r="D19" s="69" t="s">
        <v>50</v>
      </c>
      <c r="E19" s="37">
        <v>303823</v>
      </c>
      <c r="F19" s="61">
        <f t="shared" si="5"/>
        <v>0.28631646600272914</v>
      </c>
      <c r="G19" s="38">
        <f t="shared" si="0"/>
        <v>0.10965936345356812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98"/>
      <c r="D20" s="69" t="s">
        <v>51</v>
      </c>
      <c r="E20" s="37">
        <v>171626</v>
      </c>
      <c r="F20" s="61">
        <f t="shared" si="5"/>
        <v>0.16173676711172094</v>
      </c>
      <c r="G20" s="38">
        <f t="shared" si="0"/>
        <v>6.194527047683053E-2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98"/>
      <c r="D21" s="69" t="s">
        <v>52</v>
      </c>
      <c r="E21" s="37">
        <v>20625</v>
      </c>
      <c r="F21" s="61">
        <f t="shared" si="5"/>
        <v>1.9436570342950626E-2</v>
      </c>
      <c r="G21" s="38">
        <f t="shared" si="0"/>
        <v>7.4442170975529912E-3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98"/>
      <c r="D22" s="69" t="s">
        <v>53</v>
      </c>
      <c r="E22" s="37">
        <v>6124</v>
      </c>
      <c r="F22" s="61">
        <f t="shared" si="5"/>
        <v>5.7711300257081034E-3</v>
      </c>
      <c r="G22" s="38">
        <f t="shared" si="0"/>
        <v>2.2103459638988859E-3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98"/>
      <c r="D23" s="69" t="s">
        <v>54</v>
      </c>
      <c r="E23" s="37">
        <v>3290</v>
      </c>
      <c r="F23" s="61">
        <f t="shared" si="5"/>
        <v>3.1004274631906696E-3</v>
      </c>
      <c r="G23" s="38">
        <f t="shared" si="0"/>
        <v>1.1874654182278468E-3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98"/>
      <c r="D24" s="69" t="s">
        <v>55</v>
      </c>
      <c r="E24" s="37">
        <v>2547</v>
      </c>
      <c r="F24" s="61">
        <f t="shared" si="5"/>
        <v>2.4002397412603758E-3</v>
      </c>
      <c r="G24" s="38">
        <f t="shared" si="0"/>
        <v>9.1929313684690757E-4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98"/>
      <c r="D25" s="69" t="s">
        <v>56</v>
      </c>
      <c r="E25" s="37">
        <v>4327</v>
      </c>
      <c r="F25" s="61">
        <f t="shared" si="5"/>
        <v>4.0776746605550238E-3</v>
      </c>
      <c r="G25" s="38">
        <f t="shared" si="0"/>
        <v>1.5617516305993597E-3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98"/>
      <c r="D26" s="69" t="s">
        <v>57</v>
      </c>
      <c r="E26" s="37">
        <v>11709</v>
      </c>
      <c r="F26" s="61">
        <f t="shared" si="5"/>
        <v>1.1034317679787098E-2</v>
      </c>
      <c r="G26" s="38">
        <f t="shared" si="0"/>
        <v>4.2261497209817199E-3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200"/>
      <c r="D27" s="82" t="s">
        <v>58</v>
      </c>
      <c r="E27" s="83">
        <v>57557</v>
      </c>
      <c r="F27" s="61">
        <f t="shared" si="5"/>
        <v>5.4240517780810148E-2</v>
      </c>
      <c r="G27" s="38">
        <f t="shared" si="0"/>
        <v>2.0774148047702182E-2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>
      <c r="B28" s="23"/>
      <c r="C28" s="200"/>
      <c r="D28" s="82"/>
      <c r="E28" s="83"/>
      <c r="F28" s="84"/>
      <c r="G28" s="8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9" customFormat="1">
      <c r="B29" s="23"/>
      <c r="C29" s="86" t="s">
        <v>15</v>
      </c>
      <c r="D29" s="87"/>
      <c r="E29" s="88">
        <f>SUM(E5:E28)</f>
        <v>2770607</v>
      </c>
      <c r="F29" s="89"/>
      <c r="G29" s="1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9" customFormat="1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29" customForma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s="29" customForma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" customHeight="1"/>
    <row r="43" spans="2:18" ht="15" customHeight="1"/>
  </sheetData>
  <mergeCells count="3">
    <mergeCell ref="C3:G3"/>
    <mergeCell ref="C5:C16"/>
    <mergeCell ref="C17:C28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88" t="s">
        <v>61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62</v>
      </c>
      <c r="D4" s="31" t="s">
        <v>76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202" t="s">
        <v>68</v>
      </c>
      <c r="D5" s="57" t="s">
        <v>63</v>
      </c>
      <c r="E5" s="10">
        <v>51124</v>
      </c>
      <c r="F5" s="53">
        <f>E5/SUM($E$5:$E$9)</f>
        <v>4.2206242931089995E-2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202"/>
      <c r="D6" s="57" t="s">
        <v>64</v>
      </c>
      <c r="E6" s="10">
        <v>307946</v>
      </c>
      <c r="F6" s="53">
        <f>E6/SUM($E$5:$E$9)</f>
        <v>0.25422978807717395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202"/>
      <c r="D7" s="57" t="s">
        <v>65</v>
      </c>
      <c r="E7" s="10">
        <v>517788</v>
      </c>
      <c r="F7" s="53">
        <f>E7/SUM($E$5:$E$9)</f>
        <v>0.42746823634307224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202"/>
      <c r="D8" s="57" t="s">
        <v>66</v>
      </c>
      <c r="E8" s="10">
        <v>216717</v>
      </c>
      <c r="F8" s="53">
        <f>E8/SUM($E$5:$E$9)</f>
        <v>0.17891421542322647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203"/>
      <c r="D9" s="58" t="s">
        <v>67</v>
      </c>
      <c r="E9" s="13">
        <v>117715</v>
      </c>
      <c r="F9" s="54">
        <f>E9/SUM($E$5:$E$9)</f>
        <v>9.7181517225437344E-2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202" t="s">
        <v>69</v>
      </c>
      <c r="D10" s="57" t="s">
        <v>63</v>
      </c>
      <c r="E10" s="10">
        <v>49406</v>
      </c>
      <c r="F10" s="53">
        <f>E10/SUM($E$10:$E$14)</f>
        <v>4.0697875565294035E-2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202"/>
      <c r="D11" s="57" t="s">
        <v>64</v>
      </c>
      <c r="E11" s="10">
        <v>338937</v>
      </c>
      <c r="F11" s="53">
        <f>E11/SUM($E$10:$E$14)</f>
        <v>0.27919717950196465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202"/>
      <c r="D12" s="57" t="s">
        <v>65</v>
      </c>
      <c r="E12" s="10">
        <v>530701</v>
      </c>
      <c r="F12" s="53">
        <f>E12/SUM($E$10:$E$14)</f>
        <v>0.43716154435447335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202"/>
      <c r="D13" s="57" t="s">
        <v>66</v>
      </c>
      <c r="E13" s="10">
        <v>202487</v>
      </c>
      <c r="F13" s="53">
        <f>E13/SUM($E$10:$E$14)</f>
        <v>0.16679736731550204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203"/>
      <c r="D14" s="58" t="s">
        <v>67</v>
      </c>
      <c r="E14" s="13">
        <v>92439</v>
      </c>
      <c r="F14" s="54">
        <f>E14/SUM($E$10:$E$14)</f>
        <v>7.6146033262765964E-2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202" t="s">
        <v>70</v>
      </c>
      <c r="D15" s="57" t="s">
        <v>63</v>
      </c>
      <c r="E15" s="10">
        <v>48605</v>
      </c>
      <c r="F15" s="53">
        <f>E15/SUM($E$15:$E$19)</f>
        <v>3.9839739412612818E-2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202"/>
      <c r="D16" s="57" t="s">
        <v>64</v>
      </c>
      <c r="E16" s="10">
        <v>285616</v>
      </c>
      <c r="F16" s="53">
        <f>E16/SUM($E$15:$E$19)</f>
        <v>0.23410898080594222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202"/>
      <c r="D17" s="57" t="s">
        <v>65</v>
      </c>
      <c r="E17" s="10">
        <v>504188</v>
      </c>
      <c r="F17" s="53">
        <f>E17/SUM($E$15:$E$19)</f>
        <v>0.41326444882144697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202"/>
      <c r="D18" s="57" t="s">
        <v>66</v>
      </c>
      <c r="E18" s="10">
        <v>237049</v>
      </c>
      <c r="F18" s="53">
        <f>E18/SUM($E$15:$E$19)</f>
        <v>0.19430038860241652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203"/>
      <c r="D19" s="58" t="s">
        <v>67</v>
      </c>
      <c r="E19" s="13">
        <v>144555</v>
      </c>
      <c r="F19" s="54">
        <f>E19/SUM($E$15:$E$19)</f>
        <v>0.11848644235758143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202" t="s">
        <v>71</v>
      </c>
      <c r="D20" s="57" t="s">
        <v>63</v>
      </c>
      <c r="E20" s="10">
        <v>57987</v>
      </c>
      <c r="F20" s="53">
        <f>E20/SUM($E$20:$E$24)</f>
        <v>4.6565468461284579E-2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202"/>
      <c r="D21" s="57" t="s">
        <v>64</v>
      </c>
      <c r="E21" s="10">
        <v>307883</v>
      </c>
      <c r="F21" s="53">
        <f t="shared" ref="F21:F24" si="0">E21/SUM($E$20:$E$24)</f>
        <v>0.24724017669935813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202"/>
      <c r="D22" s="57" t="s">
        <v>65</v>
      </c>
      <c r="E22" s="10">
        <v>525374</v>
      </c>
      <c r="F22" s="53">
        <f t="shared" si="0"/>
        <v>0.42189260398673711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202"/>
      <c r="D23" s="57" t="s">
        <v>66</v>
      </c>
      <c r="E23" s="10">
        <v>215650</v>
      </c>
      <c r="F23" s="53">
        <f t="shared" si="0"/>
        <v>0.17317404372835324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203"/>
      <c r="D24" s="58" t="s">
        <v>67</v>
      </c>
      <c r="E24" s="73">
        <v>138385</v>
      </c>
      <c r="F24" s="74">
        <f t="shared" si="0"/>
        <v>0.11112770712426694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202" t="s">
        <v>72</v>
      </c>
      <c r="D25" s="57" t="s">
        <v>63</v>
      </c>
      <c r="E25" s="7">
        <v>69618</v>
      </c>
      <c r="F25" s="47">
        <f>E25/SUM($E$25:$E$29)</f>
        <v>5.6476898727245733E-2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202"/>
      <c r="D26" s="57" t="s">
        <v>64</v>
      </c>
      <c r="E26" s="10">
        <v>366629</v>
      </c>
      <c r="F26" s="53">
        <f t="shared" ref="F26:F29" si="1">E26/SUM($E$25:$E$29)</f>
        <v>0.29742406997430804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202"/>
      <c r="D27" s="57" t="s">
        <v>65</v>
      </c>
      <c r="E27" s="10">
        <v>526042</v>
      </c>
      <c r="F27" s="53">
        <f t="shared" si="1"/>
        <v>0.42674625470823352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202"/>
      <c r="D28" s="57" t="s">
        <v>66</v>
      </c>
      <c r="E28" s="10">
        <v>178958</v>
      </c>
      <c r="F28" s="53">
        <f t="shared" si="1"/>
        <v>0.14517786840228739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203"/>
      <c r="D29" s="58" t="s">
        <v>67</v>
      </c>
      <c r="E29" s="13">
        <v>91434</v>
      </c>
      <c r="F29" s="54">
        <f t="shared" si="1"/>
        <v>7.417490818792534E-2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202" t="s">
        <v>73</v>
      </c>
      <c r="D30" s="57" t="s">
        <v>63</v>
      </c>
      <c r="E30" s="7">
        <v>68402</v>
      </c>
      <c r="F30" s="47">
        <f>E30/SUM($E$30:$E$34)</f>
        <v>5.8809924830389056E-2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202"/>
      <c r="D31" s="57" t="s">
        <v>64</v>
      </c>
      <c r="E31" s="10">
        <v>439084</v>
      </c>
      <c r="F31" s="53">
        <f t="shared" ref="F31:F34" si="2">E31/SUM($E$30:$E$34)</f>
        <v>0.37751084813640751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202"/>
      <c r="D32" s="57" t="s">
        <v>65</v>
      </c>
      <c r="E32" s="10">
        <v>483838</v>
      </c>
      <c r="F32" s="53">
        <f t="shared" si="2"/>
        <v>0.41598895368681882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202"/>
      <c r="D33" s="57" t="s">
        <v>66</v>
      </c>
      <c r="E33" s="10">
        <v>115063</v>
      </c>
      <c r="F33" s="53">
        <f t="shared" si="2"/>
        <v>9.8927610022500154E-2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203"/>
      <c r="D34" s="58" t="s">
        <v>67</v>
      </c>
      <c r="E34" s="13">
        <v>56716</v>
      </c>
      <c r="F34" s="54">
        <f t="shared" si="2"/>
        <v>4.8762663323884473E-2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202" t="s">
        <v>74</v>
      </c>
      <c r="D35" s="57" t="s">
        <v>63</v>
      </c>
      <c r="E35" s="7">
        <v>100331</v>
      </c>
      <c r="F35" s="47">
        <f>E35/SUM($E$35:$E$39)</f>
        <v>9.7230513389049977E-2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202"/>
      <c r="D36" s="57" t="s">
        <v>64</v>
      </c>
      <c r="E36" s="10">
        <v>461487</v>
      </c>
      <c r="F36" s="53">
        <f t="shared" ref="F36:F39" si="3">E36/SUM($E$35:$E$39)</f>
        <v>0.44722586172142714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202"/>
      <c r="D37" s="57" t="s">
        <v>65</v>
      </c>
      <c r="E37" s="10">
        <v>369570</v>
      </c>
      <c r="F37" s="53">
        <f t="shared" si="3"/>
        <v>0.35814933403625199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202"/>
      <c r="D38" s="57" t="s">
        <v>66</v>
      </c>
      <c r="E38" s="10">
        <v>60529</v>
      </c>
      <c r="F38" s="53">
        <f t="shared" si="3"/>
        <v>5.8658497821468994E-2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203"/>
      <c r="D39" s="58" t="s">
        <v>67</v>
      </c>
      <c r="E39" s="13">
        <v>39971</v>
      </c>
      <c r="F39" s="54">
        <f t="shared" si="3"/>
        <v>3.8735793031801899E-2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202" t="s">
        <v>75</v>
      </c>
      <c r="D40" s="57" t="s">
        <v>63</v>
      </c>
      <c r="E40" s="7">
        <v>145487</v>
      </c>
      <c r="F40" s="47">
        <f>E40/SUM($E$40:$E$44)</f>
        <v>0.14173029675423232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202"/>
      <c r="D41" s="57" t="s">
        <v>64</v>
      </c>
      <c r="E41" s="10">
        <v>452494</v>
      </c>
      <c r="F41" s="53">
        <f t="shared" ref="F41:F44" si="4">E41/SUM($E$40:$E$44)</f>
        <v>0.44080989297675804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202"/>
      <c r="D42" s="57" t="s">
        <v>65</v>
      </c>
      <c r="E42" s="10">
        <v>317967</v>
      </c>
      <c r="F42" s="53">
        <f t="shared" si="4"/>
        <v>0.30975659177832376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202"/>
      <c r="D43" s="57" t="s">
        <v>66</v>
      </c>
      <c r="E43" s="10">
        <v>66781</v>
      </c>
      <c r="F43" s="53">
        <f t="shared" si="4"/>
        <v>6.505660950837111E-2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203"/>
      <c r="D44" s="58" t="s">
        <v>67</v>
      </c>
      <c r="E44" s="13">
        <v>43777</v>
      </c>
      <c r="F44" s="54">
        <f t="shared" si="4"/>
        <v>4.2646608982314767E-2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rintOptions horizontalCentered="1"/>
  <pageMargins left="0" right="0" top="0" bottom="0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19" customWidth="1"/>
    <col min="2" max="2" width="2.7109375" style="90" customWidth="1"/>
    <col min="3" max="3" width="9.140625" style="91" customWidth="1"/>
    <col min="4" max="4" width="12.7109375" style="91" customWidth="1"/>
    <col min="5" max="6" width="40.7109375" style="91" customWidth="1"/>
    <col min="7" max="7" width="15.7109375" style="95" customWidth="1"/>
    <col min="8" max="8" width="2.7109375" style="90" customWidth="1"/>
    <col min="9" max="9" width="2.7109375" style="119" customWidth="1"/>
    <col min="10" max="16384" width="9.140625" style="90" hidden="1"/>
  </cols>
  <sheetData>
    <row r="1" spans="1:9" s="119" customFormat="1" ht="15" customHeight="1" thickBot="1">
      <c r="C1" s="120"/>
      <c r="D1" s="120"/>
      <c r="E1" s="120"/>
      <c r="F1" s="120"/>
      <c r="G1" s="122"/>
    </row>
    <row r="2" spans="1:9" ht="15" customHeight="1">
      <c r="B2" s="97"/>
      <c r="C2" s="98"/>
      <c r="D2" s="98"/>
      <c r="E2" s="98"/>
      <c r="F2" s="98"/>
      <c r="G2" s="123"/>
      <c r="H2" s="99"/>
    </row>
    <row r="3" spans="1:9" ht="15" customHeight="1">
      <c r="B3" s="100"/>
      <c r="C3" s="162" t="s">
        <v>185</v>
      </c>
      <c r="D3" s="163"/>
      <c r="E3" s="163"/>
      <c r="F3" s="163"/>
      <c r="G3" s="164"/>
      <c r="H3" s="101"/>
    </row>
    <row r="4" spans="1:9" s="93" customFormat="1" ht="30" customHeight="1">
      <c r="A4" s="121"/>
      <c r="B4" s="102"/>
      <c r="C4" s="103" t="s">
        <v>127</v>
      </c>
      <c r="D4" s="104" t="s">
        <v>126</v>
      </c>
      <c r="E4" s="104" t="s">
        <v>148</v>
      </c>
      <c r="F4" s="104" t="s">
        <v>149</v>
      </c>
      <c r="G4" s="96" t="s">
        <v>3</v>
      </c>
      <c r="H4" s="105"/>
      <c r="I4" s="121"/>
    </row>
    <row r="5" spans="1:9" ht="15" customHeight="1">
      <c r="B5" s="100"/>
      <c r="C5" s="106" t="s">
        <v>128</v>
      </c>
      <c r="D5" s="107" t="s">
        <v>186</v>
      </c>
      <c r="E5" s="108" t="s">
        <v>150</v>
      </c>
      <c r="F5" s="108" t="s">
        <v>151</v>
      </c>
      <c r="G5" s="124">
        <v>3420</v>
      </c>
      <c r="H5" s="101"/>
    </row>
    <row r="6" spans="1:9" ht="15" customHeight="1">
      <c r="B6" s="100"/>
      <c r="C6" s="109" t="s">
        <v>129</v>
      </c>
      <c r="D6" s="110" t="s">
        <v>110</v>
      </c>
      <c r="E6" s="112" t="s">
        <v>152</v>
      </c>
      <c r="F6" s="111" t="s">
        <v>153</v>
      </c>
      <c r="G6" s="125">
        <v>3170</v>
      </c>
      <c r="H6" s="101"/>
    </row>
    <row r="7" spans="1:9" ht="15" customHeight="1">
      <c r="B7" s="100"/>
      <c r="C7" s="109" t="s">
        <v>130</v>
      </c>
      <c r="D7" s="110" t="s">
        <v>111</v>
      </c>
      <c r="E7" s="111" t="s">
        <v>154</v>
      </c>
      <c r="F7" s="111" t="s">
        <v>155</v>
      </c>
      <c r="G7" s="125">
        <v>2677</v>
      </c>
      <c r="H7" s="101"/>
    </row>
    <row r="8" spans="1:9" ht="15" customHeight="1">
      <c r="B8" s="100"/>
      <c r="C8" s="109" t="s">
        <v>131</v>
      </c>
      <c r="D8" s="110" t="s">
        <v>112</v>
      </c>
      <c r="E8" s="111" t="s">
        <v>156</v>
      </c>
      <c r="F8" s="111" t="s">
        <v>157</v>
      </c>
      <c r="G8" s="125">
        <v>2640</v>
      </c>
      <c r="H8" s="101"/>
    </row>
    <row r="9" spans="1:9" ht="15" customHeight="1">
      <c r="B9" s="100"/>
      <c r="C9" s="109" t="s">
        <v>132</v>
      </c>
      <c r="D9" s="110" t="s">
        <v>113</v>
      </c>
      <c r="E9" s="111" t="s">
        <v>158</v>
      </c>
      <c r="F9" s="111" t="s">
        <v>159</v>
      </c>
      <c r="G9" s="125">
        <v>2403</v>
      </c>
      <c r="H9" s="101"/>
    </row>
    <row r="10" spans="1:9" ht="15" customHeight="1">
      <c r="B10" s="100"/>
      <c r="C10" s="109" t="s">
        <v>133</v>
      </c>
      <c r="D10" s="110" t="s">
        <v>115</v>
      </c>
      <c r="E10" s="111" t="s">
        <v>162</v>
      </c>
      <c r="F10" s="111" t="s">
        <v>163</v>
      </c>
      <c r="G10" s="125">
        <v>2064</v>
      </c>
      <c r="H10" s="101"/>
    </row>
    <row r="11" spans="1:9" ht="15" customHeight="1">
      <c r="B11" s="100"/>
      <c r="C11" s="109" t="s">
        <v>134</v>
      </c>
      <c r="D11" s="110" t="s">
        <v>116</v>
      </c>
      <c r="E11" s="111" t="s">
        <v>164</v>
      </c>
      <c r="F11" s="111" t="s">
        <v>165</v>
      </c>
      <c r="G11" s="125">
        <v>1977</v>
      </c>
      <c r="H11" s="101"/>
    </row>
    <row r="12" spans="1:9" ht="15" customHeight="1">
      <c r="B12" s="100"/>
      <c r="C12" s="109" t="s">
        <v>135</v>
      </c>
      <c r="D12" s="110" t="s">
        <v>114</v>
      </c>
      <c r="E12" s="111" t="s">
        <v>160</v>
      </c>
      <c r="F12" s="111" t="s">
        <v>161</v>
      </c>
      <c r="G12" s="125">
        <v>1958</v>
      </c>
      <c r="H12" s="101"/>
    </row>
    <row r="13" spans="1:9" ht="15" customHeight="1">
      <c r="B13" s="100"/>
      <c r="C13" s="109" t="s">
        <v>136</v>
      </c>
      <c r="D13" s="110" t="s">
        <v>120</v>
      </c>
      <c r="E13" s="111" t="s">
        <v>169</v>
      </c>
      <c r="F13" s="111" t="s">
        <v>170</v>
      </c>
      <c r="G13" s="125">
        <v>1913</v>
      </c>
      <c r="H13" s="101"/>
    </row>
    <row r="14" spans="1:9" ht="15" customHeight="1">
      <c r="B14" s="100"/>
      <c r="C14" s="109" t="s">
        <v>137</v>
      </c>
      <c r="D14" s="110" t="s">
        <v>124</v>
      </c>
      <c r="E14" s="111" t="s">
        <v>177</v>
      </c>
      <c r="F14" s="111" t="s">
        <v>178</v>
      </c>
      <c r="G14" s="125">
        <v>1909</v>
      </c>
      <c r="H14" s="101"/>
    </row>
    <row r="15" spans="1:9" ht="15" customHeight="1">
      <c r="B15" s="100"/>
      <c r="C15" s="109" t="s">
        <v>138</v>
      </c>
      <c r="D15" s="110" t="s">
        <v>117</v>
      </c>
      <c r="E15" s="111" t="s">
        <v>166</v>
      </c>
      <c r="F15" s="111" t="s">
        <v>167</v>
      </c>
      <c r="G15" s="125">
        <v>1901</v>
      </c>
      <c r="H15" s="101"/>
    </row>
    <row r="16" spans="1:9" ht="15" customHeight="1">
      <c r="B16" s="100"/>
      <c r="C16" s="109" t="s">
        <v>139</v>
      </c>
      <c r="D16" s="110" t="s">
        <v>121</v>
      </c>
      <c r="E16" s="111" t="s">
        <v>171</v>
      </c>
      <c r="F16" s="111" t="s">
        <v>172</v>
      </c>
      <c r="G16" s="125">
        <v>1885</v>
      </c>
      <c r="H16" s="101"/>
    </row>
    <row r="17" spans="2:8" ht="15" customHeight="1">
      <c r="B17" s="100"/>
      <c r="C17" s="109" t="s">
        <v>140</v>
      </c>
      <c r="D17" s="110" t="s">
        <v>118</v>
      </c>
      <c r="E17" s="111" t="s">
        <v>166</v>
      </c>
      <c r="F17" s="112" t="s">
        <v>168</v>
      </c>
      <c r="G17" s="125">
        <v>1855</v>
      </c>
      <c r="H17" s="101"/>
    </row>
    <row r="18" spans="2:8" ht="15" customHeight="1">
      <c r="B18" s="100"/>
      <c r="C18" s="109" t="s">
        <v>141</v>
      </c>
      <c r="D18" s="110" t="s">
        <v>119</v>
      </c>
      <c r="E18" s="111" t="s">
        <v>162</v>
      </c>
      <c r="F18" s="111" t="s">
        <v>189</v>
      </c>
      <c r="G18" s="125">
        <v>1800</v>
      </c>
      <c r="H18" s="101"/>
    </row>
    <row r="19" spans="2:8" ht="15" customHeight="1">
      <c r="B19" s="100"/>
      <c r="C19" s="109" t="s">
        <v>142</v>
      </c>
      <c r="D19" s="110" t="s">
        <v>202</v>
      </c>
      <c r="E19" s="111" t="s">
        <v>203</v>
      </c>
      <c r="F19" s="112" t="s">
        <v>166</v>
      </c>
      <c r="G19" s="125">
        <v>1787</v>
      </c>
      <c r="H19" s="101"/>
    </row>
    <row r="20" spans="2:8" ht="15" customHeight="1">
      <c r="B20" s="100"/>
      <c r="C20" s="109" t="s">
        <v>143</v>
      </c>
      <c r="D20" s="110" t="s">
        <v>122</v>
      </c>
      <c r="E20" s="111" t="s">
        <v>173</v>
      </c>
      <c r="F20" s="111" t="s">
        <v>174</v>
      </c>
      <c r="G20" s="125">
        <v>1771</v>
      </c>
      <c r="H20" s="101"/>
    </row>
    <row r="21" spans="2:8" ht="15" customHeight="1">
      <c r="B21" s="100"/>
      <c r="C21" s="109" t="s">
        <v>144</v>
      </c>
      <c r="D21" s="110" t="s">
        <v>123</v>
      </c>
      <c r="E21" s="111" t="s">
        <v>175</v>
      </c>
      <c r="F21" s="112" t="s">
        <v>176</v>
      </c>
      <c r="G21" s="125">
        <v>1769</v>
      </c>
      <c r="H21" s="101"/>
    </row>
    <row r="22" spans="2:8" ht="15" customHeight="1">
      <c r="B22" s="100"/>
      <c r="C22" s="109" t="s">
        <v>145</v>
      </c>
      <c r="D22" s="110" t="s">
        <v>188</v>
      </c>
      <c r="E22" s="111" t="s">
        <v>192</v>
      </c>
      <c r="F22" s="111" t="s">
        <v>193</v>
      </c>
      <c r="G22" s="125">
        <v>1750</v>
      </c>
      <c r="H22" s="101"/>
    </row>
    <row r="23" spans="2:8" ht="15" customHeight="1">
      <c r="B23" s="100"/>
      <c r="C23" s="109" t="s">
        <v>146</v>
      </c>
      <c r="D23" s="110" t="s">
        <v>187</v>
      </c>
      <c r="E23" s="111" t="s">
        <v>190</v>
      </c>
      <c r="F23" s="111" t="s">
        <v>191</v>
      </c>
      <c r="G23" s="125">
        <v>1746</v>
      </c>
      <c r="H23" s="101"/>
    </row>
    <row r="24" spans="2:8" ht="15" customHeight="1">
      <c r="B24" s="100"/>
      <c r="C24" s="113" t="s">
        <v>147</v>
      </c>
      <c r="D24" s="114" t="s">
        <v>125</v>
      </c>
      <c r="E24" s="115" t="s">
        <v>179</v>
      </c>
      <c r="F24" s="115" t="s">
        <v>194</v>
      </c>
      <c r="G24" s="126">
        <v>1735</v>
      </c>
      <c r="H24" s="101"/>
    </row>
    <row r="25" spans="2:8" ht="15" customHeight="1" thickBot="1">
      <c r="B25" s="116"/>
      <c r="C25" s="117"/>
      <c r="D25" s="117"/>
      <c r="E25" s="117"/>
      <c r="F25" s="117"/>
      <c r="G25" s="127"/>
      <c r="H25" s="118"/>
    </row>
    <row r="26" spans="2:8" s="119" customFormat="1" ht="15" customHeight="1">
      <c r="C26" s="120"/>
      <c r="D26" s="120"/>
      <c r="E26" s="120"/>
      <c r="F26" s="120"/>
      <c r="G26" s="122"/>
    </row>
  </sheetData>
  <mergeCells count="1">
    <mergeCell ref="C3:G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7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5" t="s">
        <v>0</v>
      </c>
      <c r="D3" s="176"/>
      <c r="E3" s="176"/>
      <c r="F3" s="176"/>
      <c r="G3" s="17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7" t="s">
        <v>6</v>
      </c>
      <c r="D5" s="6" t="s">
        <v>13</v>
      </c>
      <c r="E5" s="7">
        <v>50</v>
      </c>
      <c r="F5" s="8">
        <f t="shared" ref="F5:F11" si="0">E5/SUM($E$5:$E$11)</f>
        <v>3.9446300173721506E-5</v>
      </c>
      <c r="G5" s="171">
        <f>SUM(E5:E11)/E25</f>
        <v>0.55907918258753186</v>
      </c>
      <c r="H5" s="24"/>
      <c r="I5" s="24"/>
      <c r="J5" s="24"/>
      <c r="K5" s="24"/>
      <c r="L5" s="24"/>
      <c r="M5" s="24"/>
      <c r="N5" s="24"/>
      <c r="O5" s="77">
        <f>E5+E12</f>
        <v>75</v>
      </c>
      <c r="P5" s="24"/>
      <c r="Q5" s="25"/>
    </row>
    <row r="6" spans="2:17">
      <c r="B6" s="23"/>
      <c r="C6" s="169"/>
      <c r="D6" s="9" t="s">
        <v>7</v>
      </c>
      <c r="E6" s="10">
        <v>22622</v>
      </c>
      <c r="F6" s="11">
        <f t="shared" si="0"/>
        <v>1.7847084050598559E-2</v>
      </c>
      <c r="G6" s="173"/>
      <c r="H6" s="24"/>
      <c r="I6" s="24"/>
      <c r="J6" s="24"/>
      <c r="K6" s="24"/>
      <c r="L6" s="24"/>
      <c r="M6" s="24"/>
      <c r="N6" s="24"/>
      <c r="O6" s="77">
        <f>E6+E13+E19</f>
        <v>44430</v>
      </c>
      <c r="P6" s="24"/>
      <c r="Q6" s="25"/>
    </row>
    <row r="7" spans="2:17">
      <c r="B7" s="23"/>
      <c r="C7" s="169"/>
      <c r="D7" s="9" t="s">
        <v>8</v>
      </c>
      <c r="E7" s="10">
        <v>324519</v>
      </c>
      <c r="F7" s="11">
        <f t="shared" si="0"/>
        <v>0.25602147772151856</v>
      </c>
      <c r="G7" s="173"/>
      <c r="H7" s="24"/>
      <c r="I7" s="24"/>
      <c r="J7" s="24"/>
      <c r="K7" s="24"/>
      <c r="L7" s="24"/>
      <c r="M7" s="24"/>
      <c r="N7" s="24"/>
      <c r="O7" s="77">
        <f>E7+E14+E22</f>
        <v>616576</v>
      </c>
      <c r="P7" s="24"/>
      <c r="Q7" s="25"/>
    </row>
    <row r="8" spans="2:17">
      <c r="B8" s="23"/>
      <c r="C8" s="169"/>
      <c r="D8" s="9" t="s">
        <v>9</v>
      </c>
      <c r="E8" s="10">
        <v>479529</v>
      </c>
      <c r="F8" s="11">
        <f t="shared" si="0"/>
        <v>0.37831289752009001</v>
      </c>
      <c r="G8" s="173"/>
      <c r="H8" s="24"/>
      <c r="I8" s="24"/>
      <c r="J8" s="24"/>
      <c r="K8" s="24"/>
      <c r="L8" s="24"/>
      <c r="M8" s="24"/>
      <c r="N8" s="24"/>
      <c r="O8" s="77">
        <f>E8+E15+E23</f>
        <v>859219</v>
      </c>
      <c r="P8" s="24"/>
      <c r="Q8" s="25"/>
    </row>
    <row r="9" spans="2:17">
      <c r="B9" s="23"/>
      <c r="C9" s="169"/>
      <c r="D9" s="9" t="s">
        <v>10</v>
      </c>
      <c r="E9" s="10">
        <v>247842</v>
      </c>
      <c r="F9" s="11">
        <f t="shared" si="0"/>
        <v>0.19552899855310971</v>
      </c>
      <c r="G9" s="173"/>
      <c r="H9" s="24"/>
      <c r="I9" s="24"/>
      <c r="J9" s="24"/>
      <c r="K9" s="24"/>
      <c r="L9" s="24"/>
      <c r="M9" s="24"/>
      <c r="N9" s="24"/>
      <c r="O9" s="77">
        <f>E9+E16+E24</f>
        <v>428947</v>
      </c>
      <c r="P9" s="24"/>
      <c r="Q9" s="25"/>
    </row>
    <row r="10" spans="2:17">
      <c r="B10" s="23"/>
      <c r="C10" s="169"/>
      <c r="D10" s="9" t="s">
        <v>11</v>
      </c>
      <c r="E10" s="10">
        <v>187637</v>
      </c>
      <c r="F10" s="11">
        <f t="shared" si="0"/>
        <v>0.14803170851393163</v>
      </c>
      <c r="G10" s="173"/>
      <c r="H10" s="24"/>
      <c r="I10" s="24"/>
      <c r="J10" s="24"/>
      <c r="K10" s="24"/>
      <c r="L10" s="24"/>
      <c r="M10" s="24"/>
      <c r="N10" s="24"/>
      <c r="O10" s="77">
        <f>E10+E17</f>
        <v>307778</v>
      </c>
      <c r="P10" s="24"/>
      <c r="Q10" s="25"/>
    </row>
    <row r="11" spans="2:17">
      <c r="B11" s="23"/>
      <c r="C11" s="170"/>
      <c r="D11" s="12" t="s">
        <v>12</v>
      </c>
      <c r="E11" s="13">
        <v>5347</v>
      </c>
      <c r="F11" s="14">
        <f t="shared" si="0"/>
        <v>4.2183873405777774E-3</v>
      </c>
      <c r="G11" s="174"/>
      <c r="H11" s="24"/>
      <c r="I11" s="24"/>
      <c r="J11" s="24"/>
      <c r="K11" s="24"/>
      <c r="L11" s="24"/>
      <c r="M11" s="24"/>
      <c r="N11" s="24"/>
      <c r="O11" s="77">
        <f>E11</f>
        <v>5347</v>
      </c>
      <c r="P11" s="24"/>
      <c r="Q11" s="25"/>
    </row>
    <row r="12" spans="2:17">
      <c r="B12" s="23"/>
      <c r="C12" s="178" t="s">
        <v>14</v>
      </c>
      <c r="D12" s="6" t="s">
        <v>13</v>
      </c>
      <c r="E12" s="7">
        <v>25</v>
      </c>
      <c r="F12" s="11">
        <f t="shared" ref="F12:F18" si="1">E12/SUM($E$12:$E$18)</f>
        <v>2.5009078295421237E-5</v>
      </c>
      <c r="G12" s="181">
        <f>SUM(E12:E18)/E25</f>
        <v>0.44091199597036523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79"/>
      <c r="D13" s="9" t="s">
        <v>7</v>
      </c>
      <c r="E13" s="10">
        <v>21807</v>
      </c>
      <c r="F13" s="11">
        <f t="shared" si="1"/>
        <v>2.1814918815530038E-2</v>
      </c>
      <c r="G13" s="182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79"/>
      <c r="D14" s="9" t="s">
        <v>8</v>
      </c>
      <c r="E14" s="10">
        <v>292051</v>
      </c>
      <c r="F14" s="11">
        <f t="shared" si="1"/>
        <v>0.2921570530102427</v>
      </c>
      <c r="G14" s="182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79"/>
      <c r="D15" s="9" t="s">
        <v>9</v>
      </c>
      <c r="E15" s="10">
        <v>379679</v>
      </c>
      <c r="F15" s="11">
        <f t="shared" si="1"/>
        <v>0.37981687352508958</v>
      </c>
      <c r="G15" s="182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79"/>
      <c r="D16" s="9" t="s">
        <v>10</v>
      </c>
      <c r="E16" s="10">
        <v>181105</v>
      </c>
      <c r="F16" s="11">
        <f t="shared" si="1"/>
        <v>0.18117076498769052</v>
      </c>
      <c r="G16" s="182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79"/>
      <c r="D17" s="9" t="s">
        <v>11</v>
      </c>
      <c r="E17" s="10">
        <v>120141</v>
      </c>
      <c r="F17" s="11">
        <f>E17/SUM($E$12:$E$18)</f>
        <v>0.12018462701960812</v>
      </c>
      <c r="G17" s="182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80"/>
      <c r="D18" s="12" t="s">
        <v>12</v>
      </c>
      <c r="E18" s="13">
        <v>4829</v>
      </c>
      <c r="F18" s="11">
        <f t="shared" si="1"/>
        <v>4.8307535635435661E-3</v>
      </c>
      <c r="G18" s="183"/>
      <c r="H18" s="24"/>
      <c r="I18" s="24"/>
      <c r="J18" s="24"/>
      <c r="K18" s="24"/>
      <c r="L18" s="24"/>
      <c r="M18" s="24"/>
      <c r="N18" s="24"/>
      <c r="O18" s="77"/>
      <c r="P18" s="24"/>
      <c r="Q18" s="25"/>
    </row>
    <row r="19" spans="2:17">
      <c r="B19" s="23"/>
      <c r="C19" s="167" t="s">
        <v>13</v>
      </c>
      <c r="D19" s="6" t="s">
        <v>7</v>
      </c>
      <c r="E19" s="7">
        <v>1</v>
      </c>
      <c r="F19" s="8">
        <f>E19/SUM($E$19:$E$24)</f>
        <v>0.05</v>
      </c>
      <c r="G19" s="171">
        <f>SUM(E19:E24)/E25</f>
        <v>8.8214421028906539E-6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8"/>
      <c r="D20" s="9" t="s">
        <v>8</v>
      </c>
      <c r="E20" s="60">
        <v>2</v>
      </c>
      <c r="F20" s="11">
        <f t="shared" ref="F20:F22" si="2">E20/SUM($E$19:$E$24)</f>
        <v>0.1</v>
      </c>
      <c r="G20" s="172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8"/>
      <c r="D21" s="9" t="s">
        <v>9</v>
      </c>
      <c r="E21" s="60"/>
      <c r="F21" s="11">
        <f t="shared" si="2"/>
        <v>0</v>
      </c>
      <c r="G21" s="172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69"/>
      <c r="D22" s="9" t="s">
        <v>10</v>
      </c>
      <c r="E22" s="10">
        <v>6</v>
      </c>
      <c r="F22" s="11">
        <f t="shared" si="2"/>
        <v>0.3</v>
      </c>
      <c r="G22" s="173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>
      <c r="B23" s="23"/>
      <c r="C23" s="169"/>
      <c r="D23" s="9" t="s">
        <v>11</v>
      </c>
      <c r="E23" s="10">
        <v>11</v>
      </c>
      <c r="F23" s="11"/>
      <c r="G23" s="17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>
      <c r="B24" s="23"/>
      <c r="C24" s="170"/>
      <c r="D24" s="161" t="s">
        <v>12</v>
      </c>
      <c r="E24" s="13">
        <v>0</v>
      </c>
      <c r="F24" s="14"/>
      <c r="G24" s="17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>
      <c r="B25" s="23"/>
      <c r="C25" s="15" t="s">
        <v>15</v>
      </c>
      <c r="D25" s="87"/>
      <c r="E25" s="17">
        <f>SUM(E5:E24)</f>
        <v>2267203</v>
      </c>
      <c r="F25" s="18"/>
      <c r="G25" s="19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.75" thickBo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2:17" s="29" customFormat="1"/>
  </sheetData>
  <mergeCells count="7">
    <mergeCell ref="C19:C24"/>
    <mergeCell ref="G19:G24"/>
    <mergeCell ref="C3:G3"/>
    <mergeCell ref="C5:C11"/>
    <mergeCell ref="G5:G11"/>
    <mergeCell ref="C12:C18"/>
    <mergeCell ref="G12:G18"/>
  </mergeCells>
  <printOptions horizontalCentered="1"/>
  <pageMargins left="0" right="0" top="0.78740157480314965" bottom="0.78740157480314965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6"/>
  <sheetViews>
    <sheetView zoomScale="90" zoomScaleNormal="90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88" t="s">
        <v>77</v>
      </c>
      <c r="D3" s="188"/>
      <c r="E3" s="188"/>
      <c r="F3" s="188"/>
      <c r="G3" s="155"/>
      <c r="H3" s="156"/>
      <c r="I3" s="156"/>
      <c r="J3" s="156"/>
      <c r="K3" s="156"/>
      <c r="L3" s="156"/>
      <c r="M3" s="156"/>
      <c r="N3" s="156"/>
      <c r="O3" s="24"/>
      <c r="P3" s="24"/>
      <c r="Q3" s="25"/>
    </row>
    <row r="4" spans="2:17" ht="30">
      <c r="B4" s="23"/>
      <c r="C4" s="1" t="s">
        <v>1</v>
      </c>
      <c r="D4" s="2" t="s">
        <v>83</v>
      </c>
      <c r="E4" s="3" t="s">
        <v>3</v>
      </c>
      <c r="F4" s="5" t="s">
        <v>5</v>
      </c>
      <c r="G4" s="157"/>
      <c r="H4" s="156"/>
      <c r="I4" s="156"/>
      <c r="J4" s="156"/>
      <c r="K4" s="156"/>
      <c r="L4" s="156"/>
      <c r="M4" s="156"/>
      <c r="N4" s="156"/>
      <c r="O4" s="24"/>
      <c r="P4" s="24"/>
      <c r="Q4" s="25"/>
    </row>
    <row r="5" spans="2:17">
      <c r="B5" s="23"/>
      <c r="C5" s="184" t="s">
        <v>6</v>
      </c>
      <c r="D5" s="6" t="s">
        <v>13</v>
      </c>
      <c r="E5" s="7">
        <v>19630</v>
      </c>
      <c r="F5" s="47">
        <f t="shared" ref="F5:F10" si="0">E5/SUM($E$5:$E$10)</f>
        <v>1.5486617448203063E-2</v>
      </c>
      <c r="G5" s="158"/>
      <c r="H5" s="156"/>
      <c r="I5" s="156"/>
      <c r="J5" s="156"/>
      <c r="K5" s="156"/>
      <c r="L5" s="156"/>
      <c r="M5" s="156"/>
      <c r="N5" s="156"/>
      <c r="O5" s="77"/>
      <c r="P5" s="24"/>
      <c r="Q5" s="25"/>
    </row>
    <row r="6" spans="2:17">
      <c r="B6" s="23"/>
      <c r="C6" s="185"/>
      <c r="D6" s="9" t="s">
        <v>78</v>
      </c>
      <c r="E6" s="10">
        <v>27227</v>
      </c>
      <c r="F6" s="53">
        <f t="shared" si="0"/>
        <v>2.148008829659831E-2</v>
      </c>
      <c r="G6" s="78">
        <f>E6+E12+E18</f>
        <v>51527</v>
      </c>
      <c r="H6" s="156"/>
      <c r="I6" s="156"/>
      <c r="J6" s="156"/>
      <c r="K6" s="156"/>
      <c r="L6" s="156"/>
      <c r="M6" s="156"/>
      <c r="N6" s="156"/>
      <c r="O6" s="77"/>
      <c r="P6" s="24"/>
      <c r="Q6" s="25"/>
    </row>
    <row r="7" spans="2:17">
      <c r="B7" s="23"/>
      <c r="C7" s="185"/>
      <c r="D7" s="9" t="s">
        <v>79</v>
      </c>
      <c r="E7" s="10">
        <v>42018</v>
      </c>
      <c r="F7" s="53">
        <f t="shared" si="0"/>
        <v>3.3149092813988604E-2</v>
      </c>
      <c r="G7" s="78">
        <f>E7+E13+E19</f>
        <v>77734</v>
      </c>
      <c r="H7" s="156"/>
      <c r="I7" s="156"/>
      <c r="J7" s="156"/>
      <c r="K7" s="156"/>
      <c r="L7" s="156"/>
      <c r="M7" s="156"/>
      <c r="N7" s="156"/>
      <c r="O7" s="77"/>
      <c r="P7" s="24"/>
      <c r="Q7" s="25"/>
    </row>
    <row r="8" spans="2:17">
      <c r="B8" s="23"/>
      <c r="C8" s="185"/>
      <c r="D8" s="9" t="s">
        <v>80</v>
      </c>
      <c r="E8" s="10">
        <v>175565</v>
      </c>
      <c r="F8" s="53">
        <f t="shared" si="0"/>
        <v>0.13850779379998832</v>
      </c>
      <c r="G8" s="78">
        <f>E8+E14+E20</f>
        <v>340812</v>
      </c>
      <c r="H8" s="156"/>
      <c r="I8" s="156"/>
      <c r="J8" s="156"/>
      <c r="K8" s="156"/>
      <c r="L8" s="156"/>
      <c r="M8" s="156"/>
      <c r="N8" s="156"/>
      <c r="O8" s="77"/>
      <c r="P8" s="24"/>
      <c r="Q8" s="25"/>
    </row>
    <row r="9" spans="2:17">
      <c r="B9" s="23"/>
      <c r="C9" s="185"/>
      <c r="D9" s="9" t="s">
        <v>81</v>
      </c>
      <c r="E9" s="10">
        <v>776379</v>
      </c>
      <c r="F9" s="53">
        <f t="shared" si="0"/>
        <v>0.61250558165147462</v>
      </c>
      <c r="G9" s="78">
        <f>E9+E15+E21</f>
        <v>1373222</v>
      </c>
      <c r="H9" s="156"/>
      <c r="I9" s="156"/>
      <c r="J9" s="156"/>
      <c r="K9" s="156"/>
      <c r="L9" s="156"/>
      <c r="M9" s="156"/>
      <c r="N9" s="156"/>
      <c r="O9" s="77"/>
      <c r="P9" s="24"/>
      <c r="Q9" s="25"/>
    </row>
    <row r="10" spans="2:17" s="29" customFormat="1">
      <c r="B10" s="23"/>
      <c r="C10" s="186"/>
      <c r="D10" s="12" t="s">
        <v>82</v>
      </c>
      <c r="E10" s="13">
        <v>226727</v>
      </c>
      <c r="F10" s="54">
        <f t="shared" si="0"/>
        <v>0.17887082598974713</v>
      </c>
      <c r="G10" s="78">
        <f>E10+E16+E22</f>
        <v>388362</v>
      </c>
      <c r="H10" s="156"/>
      <c r="I10" s="156"/>
      <c r="J10" s="156"/>
      <c r="K10" s="156"/>
      <c r="L10" s="156"/>
      <c r="M10" s="156"/>
      <c r="N10" s="156"/>
      <c r="O10" s="77"/>
      <c r="P10" s="24"/>
      <c r="Q10" s="25"/>
    </row>
    <row r="11" spans="2:17" s="29" customFormat="1">
      <c r="B11" s="23"/>
      <c r="C11" s="184" t="s">
        <v>14</v>
      </c>
      <c r="D11" s="6" t="s">
        <v>13</v>
      </c>
      <c r="E11" s="7">
        <v>15916</v>
      </c>
      <c r="F11" s="47">
        <f t="shared" ref="F11:F16" si="1">E11/SUM($E$11:$E$16)</f>
        <v>1.5921779605996975E-2</v>
      </c>
      <c r="G11" s="79">
        <f>G6/$E$23</f>
        <v>2.2727122361782336E-2</v>
      </c>
      <c r="H11" s="156"/>
      <c r="I11" s="156"/>
      <c r="J11" s="156"/>
      <c r="K11" s="156"/>
      <c r="L11" s="156"/>
      <c r="M11" s="156"/>
      <c r="N11" s="156"/>
      <c r="O11" s="76"/>
      <c r="P11" s="24"/>
      <c r="Q11" s="25"/>
    </row>
    <row r="12" spans="2:17" s="29" customFormat="1">
      <c r="B12" s="23"/>
      <c r="C12" s="185"/>
      <c r="D12" s="9" t="s">
        <v>78</v>
      </c>
      <c r="E12" s="10">
        <v>24298</v>
      </c>
      <c r="F12" s="53">
        <f t="shared" si="1"/>
        <v>2.4306823376885809E-2</v>
      </c>
      <c r="G12" s="79">
        <f>G6/$E$23</f>
        <v>2.2727122361782336E-2</v>
      </c>
      <c r="H12" s="156"/>
      <c r="I12" s="156"/>
      <c r="J12" s="156"/>
      <c r="K12" s="156"/>
      <c r="L12" s="156"/>
      <c r="M12" s="156"/>
      <c r="N12" s="156"/>
      <c r="O12" s="24"/>
      <c r="P12" s="24"/>
      <c r="Q12" s="25"/>
    </row>
    <row r="13" spans="2:17" s="29" customFormat="1">
      <c r="B13" s="23"/>
      <c r="C13" s="185"/>
      <c r="D13" s="9" t="s">
        <v>79</v>
      </c>
      <c r="E13" s="10">
        <v>35715</v>
      </c>
      <c r="F13" s="53">
        <f t="shared" si="1"/>
        <v>3.5727969252838783E-2</v>
      </c>
      <c r="G13" s="79">
        <f>G7/$E$23</f>
        <v>3.4286299021305103E-2</v>
      </c>
      <c r="H13" s="156"/>
      <c r="I13" s="156"/>
      <c r="J13" s="156"/>
      <c r="K13" s="156"/>
      <c r="L13" s="156"/>
      <c r="M13" s="156"/>
      <c r="N13" s="156"/>
      <c r="O13" s="24"/>
      <c r="P13" s="24"/>
      <c r="Q13" s="25"/>
    </row>
    <row r="14" spans="2:17" s="29" customFormat="1">
      <c r="B14" s="23"/>
      <c r="C14" s="185"/>
      <c r="D14" s="9" t="s">
        <v>80</v>
      </c>
      <c r="E14" s="10">
        <v>165247</v>
      </c>
      <c r="F14" s="53">
        <f t="shared" si="1"/>
        <v>0.16530700644333893</v>
      </c>
      <c r="G14" s="79">
        <f>G8/$E$23</f>
        <v>0.15032266629851848</v>
      </c>
      <c r="H14" s="156"/>
      <c r="I14" s="156"/>
      <c r="J14" s="156"/>
      <c r="K14" s="156"/>
      <c r="L14" s="156"/>
      <c r="M14" s="156"/>
      <c r="N14" s="156"/>
      <c r="O14" s="24"/>
      <c r="P14" s="24"/>
      <c r="Q14" s="25"/>
    </row>
    <row r="15" spans="2:17" s="29" customFormat="1">
      <c r="B15" s="23"/>
      <c r="C15" s="185"/>
      <c r="D15" s="9" t="s">
        <v>81</v>
      </c>
      <c r="E15" s="10">
        <v>596830</v>
      </c>
      <c r="F15" s="53">
        <f t="shared" si="1"/>
        <v>0.59704672796225033</v>
      </c>
      <c r="G15" s="79">
        <f>G9/$E$23</f>
        <v>0.60568991837078545</v>
      </c>
      <c r="H15" s="156"/>
      <c r="I15" s="156"/>
      <c r="J15" s="156"/>
      <c r="K15" s="156"/>
      <c r="L15" s="156"/>
      <c r="M15" s="156"/>
      <c r="N15" s="156"/>
      <c r="O15" s="24"/>
      <c r="P15" s="24"/>
      <c r="Q15" s="25"/>
    </row>
    <row r="16" spans="2:17" s="29" customFormat="1">
      <c r="B16" s="23"/>
      <c r="C16" s="186"/>
      <c r="D16" s="12" t="s">
        <v>82</v>
      </c>
      <c r="E16" s="13">
        <v>161631</v>
      </c>
      <c r="F16" s="54">
        <f t="shared" si="1"/>
        <v>0.16168969335868921</v>
      </c>
      <c r="G16" s="79">
        <f>G10/$E$23</f>
        <v>0.171295644898141</v>
      </c>
      <c r="H16" s="156"/>
      <c r="I16" s="156"/>
      <c r="J16" s="156"/>
      <c r="K16" s="156"/>
      <c r="L16" s="156"/>
      <c r="M16" s="156"/>
      <c r="N16" s="156"/>
      <c r="O16" s="24"/>
      <c r="P16" s="24"/>
      <c r="Q16" s="25"/>
    </row>
    <row r="17" spans="2:17" s="29" customFormat="1">
      <c r="B17" s="23"/>
      <c r="C17" s="184" t="s">
        <v>13</v>
      </c>
      <c r="D17" s="6" t="s">
        <v>13</v>
      </c>
      <c r="E17" s="7">
        <v>0</v>
      </c>
      <c r="F17" s="47">
        <f>E17/SUM($E$17:$E$22)</f>
        <v>0</v>
      </c>
      <c r="G17" s="158"/>
      <c r="H17" s="156"/>
      <c r="I17" s="156"/>
      <c r="J17" s="156"/>
      <c r="K17" s="156"/>
      <c r="L17" s="156"/>
      <c r="M17" s="156"/>
      <c r="N17" s="156"/>
      <c r="O17" s="24"/>
      <c r="P17" s="24"/>
      <c r="Q17" s="25"/>
    </row>
    <row r="18" spans="2:17" s="29" customFormat="1">
      <c r="B18" s="23"/>
      <c r="C18" s="187"/>
      <c r="D18" s="154" t="s">
        <v>78</v>
      </c>
      <c r="E18" s="60">
        <v>2</v>
      </c>
      <c r="F18" s="153">
        <f t="shared" ref="F18:F22" si="2">E18/SUM($E$17:$E$22)</f>
        <v>0.1</v>
      </c>
      <c r="G18" s="158"/>
      <c r="H18" s="156"/>
      <c r="I18" s="156"/>
      <c r="J18" s="156"/>
      <c r="K18" s="156"/>
      <c r="L18" s="156"/>
      <c r="M18" s="156"/>
      <c r="N18" s="156"/>
      <c r="O18" s="24"/>
      <c r="P18" s="24"/>
      <c r="Q18" s="25"/>
    </row>
    <row r="19" spans="2:17" s="29" customFormat="1">
      <c r="B19" s="23"/>
      <c r="C19" s="185"/>
      <c r="D19" s="9" t="s">
        <v>79</v>
      </c>
      <c r="E19" s="10">
        <v>1</v>
      </c>
      <c r="F19" s="53">
        <f t="shared" si="2"/>
        <v>0.05</v>
      </c>
      <c r="G19" s="158"/>
      <c r="H19" s="156"/>
      <c r="I19" s="156"/>
      <c r="J19" s="156"/>
      <c r="K19" s="156"/>
      <c r="L19" s="156"/>
      <c r="M19" s="156"/>
      <c r="N19" s="156"/>
      <c r="O19" s="24"/>
      <c r="P19" s="24"/>
      <c r="Q19" s="25"/>
    </row>
    <row r="20" spans="2:17" s="29" customFormat="1">
      <c r="B20" s="23"/>
      <c r="C20" s="185"/>
      <c r="D20" s="9" t="s">
        <v>80</v>
      </c>
      <c r="E20" s="10">
        <v>0</v>
      </c>
      <c r="F20" s="53">
        <f t="shared" si="2"/>
        <v>0</v>
      </c>
      <c r="G20" s="158"/>
      <c r="H20" s="156"/>
      <c r="I20" s="156"/>
      <c r="J20" s="156"/>
      <c r="K20" s="156"/>
      <c r="L20" s="156"/>
      <c r="M20" s="156"/>
      <c r="N20" s="156"/>
      <c r="O20" s="24"/>
      <c r="P20" s="24"/>
      <c r="Q20" s="25"/>
    </row>
    <row r="21" spans="2:17" s="29" customFormat="1">
      <c r="B21" s="23"/>
      <c r="C21" s="185"/>
      <c r="D21" s="9" t="s">
        <v>81</v>
      </c>
      <c r="E21" s="10">
        <v>13</v>
      </c>
      <c r="F21" s="53">
        <f t="shared" si="2"/>
        <v>0.65</v>
      </c>
      <c r="G21" s="158"/>
      <c r="H21" s="156"/>
      <c r="I21" s="156"/>
      <c r="J21" s="156"/>
      <c r="K21" s="156"/>
      <c r="L21" s="156"/>
      <c r="M21" s="156"/>
      <c r="N21" s="156"/>
      <c r="O21" s="24"/>
      <c r="P21" s="24"/>
      <c r="Q21" s="25"/>
    </row>
    <row r="22" spans="2:17" s="29" customFormat="1">
      <c r="B22" s="23"/>
      <c r="C22" s="186"/>
      <c r="D22" s="12" t="s">
        <v>82</v>
      </c>
      <c r="E22" s="13">
        <v>4</v>
      </c>
      <c r="F22" s="54">
        <f t="shared" si="2"/>
        <v>0.2</v>
      </c>
      <c r="G22" s="158"/>
      <c r="H22" s="156"/>
      <c r="I22" s="156"/>
      <c r="J22" s="156"/>
      <c r="K22" s="156"/>
      <c r="L22" s="156"/>
      <c r="M22" s="156"/>
      <c r="N22" s="156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2267203</v>
      </c>
      <c r="F23" s="18"/>
      <c r="G23" s="159"/>
      <c r="H23" s="156"/>
      <c r="I23" s="156"/>
      <c r="J23" s="156"/>
      <c r="K23" s="156"/>
      <c r="L23" s="156"/>
      <c r="M23" s="156"/>
      <c r="N23" s="156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160"/>
      <c r="H24" s="160"/>
      <c r="I24" s="160"/>
      <c r="J24" s="160"/>
      <c r="K24" s="160"/>
      <c r="L24" s="160"/>
      <c r="M24" s="160"/>
      <c r="N24" s="160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8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89" t="s">
        <v>16</v>
      </c>
      <c r="D3" s="189"/>
      <c r="E3" s="189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45034</v>
      </c>
      <c r="E5" s="35">
        <f>D5/$D$10</f>
        <v>1.9863241183078886E-2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953846</v>
      </c>
      <c r="E6" s="38">
        <f t="shared" ref="E6:E9" si="0">D6/$D$10</f>
        <v>0.42071486320369195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560665</v>
      </c>
      <c r="E7" s="38">
        <f t="shared" si="0"/>
        <v>0.24729369183085945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617201</v>
      </c>
      <c r="E8" s="38">
        <f t="shared" si="0"/>
        <v>0.27223014436731074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90457</v>
      </c>
      <c r="E9" s="38">
        <f t="shared" si="0"/>
        <v>3.9898059415058994E-2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2267203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rintOptions horizontalCentered="1"/>
  <pageMargins left="0" right="0" top="0.78740157480314965" bottom="0.78740157480314965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75" t="s">
        <v>23</v>
      </c>
      <c r="D3" s="176"/>
      <c r="E3" s="176"/>
      <c r="F3" s="176"/>
      <c r="G3" s="177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84" t="s">
        <v>20</v>
      </c>
      <c r="D5" s="6" t="s">
        <v>13</v>
      </c>
      <c r="E5" s="42">
        <v>32311</v>
      </c>
      <c r="F5" s="8">
        <f>E5/$E$11</f>
        <v>2.8932624262715499E-2</v>
      </c>
      <c r="G5" s="171">
        <f>SUM(E5:E7)/E11</f>
        <v>0.50204295076770711</v>
      </c>
      <c r="H5" s="25"/>
    </row>
    <row r="6" spans="2:8">
      <c r="B6" s="23"/>
      <c r="C6" s="185"/>
      <c r="D6" s="9" t="s">
        <v>27</v>
      </c>
      <c r="E6" s="37">
        <v>435401</v>
      </c>
      <c r="F6" s="11">
        <f t="shared" ref="F6:F10" si="0">E6/$E$11</f>
        <v>0.38987631260594197</v>
      </c>
      <c r="G6" s="173"/>
      <c r="H6" s="25"/>
    </row>
    <row r="7" spans="2:8">
      <c r="B7" s="23"/>
      <c r="C7" s="186"/>
      <c r="D7" s="12" t="s">
        <v>28</v>
      </c>
      <c r="E7" s="43">
        <v>92953</v>
      </c>
      <c r="F7" s="14">
        <f t="shared" si="0"/>
        <v>8.3234013899049664E-2</v>
      </c>
      <c r="G7" s="174"/>
      <c r="H7" s="25"/>
    </row>
    <row r="8" spans="2:8">
      <c r="B8" s="23"/>
      <c r="C8" s="184" t="s">
        <v>21</v>
      </c>
      <c r="D8" s="6" t="s">
        <v>13</v>
      </c>
      <c r="E8" s="42">
        <v>28788</v>
      </c>
      <c r="F8" s="8">
        <f>E8/$E$11</f>
        <v>2.5777982336512451E-2</v>
      </c>
      <c r="G8" s="171">
        <f>SUM(E8:E10)/E11</f>
        <v>0.55266765583152078</v>
      </c>
      <c r="H8" s="25"/>
    </row>
    <row r="9" spans="2:8">
      <c r="B9" s="23"/>
      <c r="C9" s="185"/>
      <c r="D9" s="9" t="s">
        <v>27</v>
      </c>
      <c r="E9" s="37">
        <v>440786</v>
      </c>
      <c r="F9" s="11">
        <f t="shared" si="0"/>
        <v>0.39469826740940589</v>
      </c>
      <c r="G9" s="173"/>
      <c r="H9" s="25"/>
    </row>
    <row r="10" spans="2:8">
      <c r="B10" s="23"/>
      <c r="C10" s="186"/>
      <c r="D10" s="12" t="s">
        <v>28</v>
      </c>
      <c r="E10" s="43">
        <v>147627</v>
      </c>
      <c r="F10" s="14">
        <f t="shared" si="0"/>
        <v>0.13219140608560245</v>
      </c>
      <c r="G10" s="174"/>
      <c r="H10" s="25"/>
    </row>
    <row r="11" spans="2:8">
      <c r="B11" s="23"/>
      <c r="C11" s="44" t="s">
        <v>15</v>
      </c>
      <c r="D11" s="45"/>
      <c r="E11" s="46">
        <f>E6+E7+E9+E10</f>
        <v>1116767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240580</v>
      </c>
      <c r="F12" s="192">
        <f>E12/E11</f>
        <v>0.21542541998465212</v>
      </c>
      <c r="G12" s="193"/>
      <c r="H12" s="25"/>
    </row>
    <row r="13" spans="2:8">
      <c r="B13" s="23"/>
      <c r="C13" s="51" t="s">
        <v>27</v>
      </c>
      <c r="D13" s="52"/>
      <c r="E13" s="40">
        <f>E6+E9</f>
        <v>876187</v>
      </c>
      <c r="F13" s="190">
        <f>E13/E11</f>
        <v>0.78457458001534786</v>
      </c>
      <c r="G13" s="191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88" t="s">
        <v>30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84" t="s">
        <v>20</v>
      </c>
      <c r="D5" s="6" t="s">
        <v>13</v>
      </c>
      <c r="E5" s="7">
        <v>184745</v>
      </c>
      <c r="F5" s="47">
        <f>E5/SUM($E$5:$E$12)</f>
        <v>0.32951049200502974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85"/>
      <c r="D6" s="9" t="s">
        <v>195</v>
      </c>
      <c r="E6" s="10">
        <v>79084</v>
      </c>
      <c r="F6" s="53">
        <f t="shared" ref="F6:F12" si="0">E6/SUM($E$5:$E$12)</f>
        <v>0.14105392703307679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85"/>
      <c r="D7" s="9" t="s">
        <v>196</v>
      </c>
      <c r="E7" s="10">
        <v>144351</v>
      </c>
      <c r="F7" s="53">
        <f t="shared" si="0"/>
        <v>0.25746390447058404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85"/>
      <c r="D8" s="9" t="s">
        <v>197</v>
      </c>
      <c r="E8" s="10">
        <v>65095</v>
      </c>
      <c r="F8" s="53">
        <f t="shared" si="0"/>
        <v>0.11610319887990155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85"/>
      <c r="D9" s="9" t="s">
        <v>198</v>
      </c>
      <c r="E9" s="10">
        <v>44652</v>
      </c>
      <c r="F9" s="53">
        <f t="shared" si="0"/>
        <v>7.9641140431451943E-2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85"/>
      <c r="D10" s="9" t="s">
        <v>199</v>
      </c>
      <c r="E10" s="10">
        <v>29626</v>
      </c>
      <c r="F10" s="53">
        <f t="shared" si="0"/>
        <v>5.2840822951316743E-2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85"/>
      <c r="D11" s="9" t="s">
        <v>200</v>
      </c>
      <c r="E11" s="10">
        <v>8985</v>
      </c>
      <c r="F11" s="53">
        <f t="shared" si="0"/>
        <v>1.6025612442367547E-2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86"/>
      <c r="D12" s="12" t="s">
        <v>201</v>
      </c>
      <c r="E12" s="13">
        <v>4127</v>
      </c>
      <c r="F12" s="54">
        <f t="shared" si="0"/>
        <v>7.3609017862716593E-3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84" t="s">
        <v>21</v>
      </c>
      <c r="D13" s="6" t="s">
        <v>13</v>
      </c>
      <c r="E13" s="7">
        <v>192679</v>
      </c>
      <c r="F13" s="47">
        <f>E13/SUM($E$13:$E$20)</f>
        <v>0.31218193100788882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85"/>
      <c r="D14" s="9" t="s">
        <v>195</v>
      </c>
      <c r="E14" s="10">
        <v>136264</v>
      </c>
      <c r="F14" s="53">
        <f t="shared" ref="F14:F20" si="1">E14/SUM($E$13:$E$20)</f>
        <v>0.2207773480600323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85"/>
      <c r="D15" s="9" t="s">
        <v>196</v>
      </c>
      <c r="E15" s="10">
        <v>159077</v>
      </c>
      <c r="F15" s="53">
        <f t="shared" si="1"/>
        <v>0.25773937501721483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85"/>
      <c r="D16" s="9" t="s">
        <v>197</v>
      </c>
      <c r="E16" s="10">
        <v>63640</v>
      </c>
      <c r="F16" s="53">
        <f t="shared" si="1"/>
        <v>0.10311065600995462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85"/>
      <c r="D17" s="9" t="s">
        <v>198</v>
      </c>
      <c r="E17" s="10">
        <v>39056</v>
      </c>
      <c r="F17" s="53">
        <f t="shared" si="1"/>
        <v>6.3279223462048825E-2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85"/>
      <c r="D18" s="9" t="s">
        <v>199</v>
      </c>
      <c r="E18" s="10">
        <v>20341</v>
      </c>
      <c r="F18" s="53">
        <f t="shared" si="1"/>
        <v>3.2956848741333859E-2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85"/>
      <c r="D19" s="9" t="s">
        <v>200</v>
      </c>
      <c r="E19" s="10">
        <v>4538</v>
      </c>
      <c r="F19" s="53">
        <f t="shared" si="1"/>
        <v>7.3525480354049979E-3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86"/>
      <c r="D20" s="12" t="s">
        <v>201</v>
      </c>
      <c r="E20" s="13">
        <v>1606</v>
      </c>
      <c r="F20" s="54">
        <f t="shared" si="1"/>
        <v>2.6020696661217336E-3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1177866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rintOptions horizontalCentered="1"/>
  <pageMargins left="0" right="0" top="0.78740157480314965" bottom="0.78740157480314965" header="0.31496062992125984" footer="0.31496062992125984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60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32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56" t="s">
        <v>13</v>
      </c>
      <c r="E5" s="7">
        <v>228702</v>
      </c>
      <c r="F5" s="8">
        <f>E5/SUM($E$5:$E$10)</f>
        <v>0.23976826447875232</v>
      </c>
      <c r="G5" s="47">
        <f>E5/$E$23</f>
        <v>0.1072855995556623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57" t="s">
        <v>33</v>
      </c>
      <c r="E6" s="10">
        <v>39805</v>
      </c>
      <c r="F6" s="11">
        <f t="shared" ref="F6:F10" si="0">E6/SUM($E$5:$E$10)</f>
        <v>4.1731055117912114E-2</v>
      </c>
      <c r="G6" s="53">
        <f t="shared" ref="G6:G22" si="1">E6/$E$23</f>
        <v>1.8672785066650655E-2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57" t="s">
        <v>34</v>
      </c>
      <c r="E7" s="10">
        <v>180874</v>
      </c>
      <c r="F7" s="11">
        <f t="shared" si="0"/>
        <v>0.18962599832677393</v>
      </c>
      <c r="G7" s="53">
        <f t="shared" si="1"/>
        <v>8.4849172871382245E-2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57" t="s">
        <v>35</v>
      </c>
      <c r="E8" s="10">
        <v>287210</v>
      </c>
      <c r="F8" s="11">
        <f t="shared" si="0"/>
        <v>0.30110730663021074</v>
      </c>
      <c r="G8" s="53">
        <f t="shared" si="1"/>
        <v>0.13473208388375166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5"/>
      <c r="D9" s="57" t="s">
        <v>36</v>
      </c>
      <c r="E9" s="10">
        <v>169761</v>
      </c>
      <c r="F9" s="11">
        <f t="shared" si="0"/>
        <v>0.17797527064117269</v>
      </c>
      <c r="G9" s="53">
        <f t="shared" si="1"/>
        <v>7.9635992103999034E-2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96"/>
      <c r="D10" s="58" t="s">
        <v>37</v>
      </c>
      <c r="E10" s="13">
        <v>47494</v>
      </c>
      <c r="F10" s="14">
        <f t="shared" si="0"/>
        <v>4.9792104805178192E-2</v>
      </c>
      <c r="G10" s="54">
        <f t="shared" si="1"/>
        <v>2.2279745106280772E-2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94" t="s">
        <v>20</v>
      </c>
      <c r="D11" s="59" t="s">
        <v>13</v>
      </c>
      <c r="E11" s="60">
        <v>126798</v>
      </c>
      <c r="F11" s="61">
        <f>E11/SUM($E$11:$E$16)</f>
        <v>0.22615643922841625</v>
      </c>
      <c r="G11" s="62">
        <f t="shared" si="1"/>
        <v>5.9481768644169569E-2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95"/>
      <c r="D12" s="57" t="s">
        <v>33</v>
      </c>
      <c r="E12" s="10">
        <v>12129</v>
      </c>
      <c r="F12" s="11">
        <f t="shared" ref="F12:F16" si="2">E12/SUM($E$11:$E$16)</f>
        <v>2.1633239099997325E-2</v>
      </c>
      <c r="G12" s="53">
        <f t="shared" si="1"/>
        <v>5.6897929926744322E-3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95"/>
      <c r="D13" s="57" t="s">
        <v>34</v>
      </c>
      <c r="E13" s="10">
        <v>31698</v>
      </c>
      <c r="F13" s="11">
        <f t="shared" si="2"/>
        <v>5.6536434412706338E-2</v>
      </c>
      <c r="G13" s="53">
        <f t="shared" si="1"/>
        <v>1.4869738501260958E-2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95"/>
      <c r="D14" s="57" t="s">
        <v>35</v>
      </c>
      <c r="E14" s="10">
        <v>168611</v>
      </c>
      <c r="F14" s="11">
        <f t="shared" si="2"/>
        <v>0.30073394986310897</v>
      </c>
      <c r="G14" s="53">
        <f t="shared" si="1"/>
        <v>7.9096519604899718E-2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95"/>
      <c r="D15" s="57" t="s">
        <v>36</v>
      </c>
      <c r="E15" s="10">
        <v>178720</v>
      </c>
      <c r="F15" s="11">
        <f t="shared" si="2"/>
        <v>0.31876432450750447</v>
      </c>
      <c r="G15" s="53">
        <f t="shared" si="1"/>
        <v>8.3838717425243181E-2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96"/>
      <c r="D16" s="58" t="s">
        <v>37</v>
      </c>
      <c r="E16" s="13">
        <v>42709</v>
      </c>
      <c r="F16" s="14">
        <f t="shared" si="2"/>
        <v>7.6175612888266617E-2</v>
      </c>
      <c r="G16" s="54">
        <f t="shared" si="1"/>
        <v>2.0035070403506664E-2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94" t="s">
        <v>21</v>
      </c>
      <c r="D17" s="59" t="s">
        <v>13</v>
      </c>
      <c r="E17" s="60">
        <v>136876</v>
      </c>
      <c r="F17" s="61">
        <f>E17/SUM($E$17:$E$22)</f>
        <v>0.22176892130764533</v>
      </c>
      <c r="G17" s="62">
        <f t="shared" si="1"/>
        <v>6.4209424162363402E-2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95"/>
      <c r="D18" s="57" t="s">
        <v>33</v>
      </c>
      <c r="E18" s="10">
        <v>8879</v>
      </c>
      <c r="F18" s="11">
        <f t="shared" ref="F18:F22" si="3">E18/SUM($E$17:$E$22)</f>
        <v>1.4385913179012996E-2</v>
      </c>
      <c r="G18" s="53">
        <f t="shared" si="1"/>
        <v>4.1651967995676711E-3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95"/>
      <c r="D19" s="57" t="s">
        <v>34</v>
      </c>
      <c r="E19" s="10">
        <v>49766</v>
      </c>
      <c r="F19" s="11">
        <f t="shared" si="3"/>
        <v>8.063175529527658E-2</v>
      </c>
      <c r="G19" s="53">
        <f t="shared" si="1"/>
        <v>2.3345555121892639E-2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95"/>
      <c r="D20" s="57" t="s">
        <v>35</v>
      </c>
      <c r="E20" s="10">
        <v>165186</v>
      </c>
      <c r="F20" s="11">
        <f t="shared" si="3"/>
        <v>0.26763728509837154</v>
      </c>
      <c r="G20" s="53">
        <f t="shared" si="1"/>
        <v>7.7489829770625671E-2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95"/>
      <c r="D21" s="57" t="s">
        <v>36</v>
      </c>
      <c r="E21" s="10">
        <v>194053</v>
      </c>
      <c r="F21" s="11">
        <f t="shared" si="3"/>
        <v>0.31440811016184356</v>
      </c>
      <c r="G21" s="53">
        <f t="shared" si="1"/>
        <v>9.1031527711060406E-2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96"/>
      <c r="D22" s="58" t="s">
        <v>37</v>
      </c>
      <c r="E22" s="13">
        <v>62441</v>
      </c>
      <c r="F22" s="14">
        <f t="shared" si="3"/>
        <v>0.10116801495785004</v>
      </c>
      <c r="G22" s="54">
        <f t="shared" si="1"/>
        <v>2.9291480275009007E-2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2131712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39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44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64" t="s">
        <v>13</v>
      </c>
      <c r="E5" s="7">
        <v>189011</v>
      </c>
      <c r="F5" s="8">
        <f>E5/SUM($E$5:$E$9)</f>
        <v>0.19815672550914928</v>
      </c>
      <c r="G5" s="47">
        <f t="shared" ref="G5:G19" si="0">E5/$E$20</f>
        <v>8.8666292632400626E-2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65" t="s">
        <v>40</v>
      </c>
      <c r="E6" s="10">
        <v>16211</v>
      </c>
      <c r="F6" s="11">
        <f>E6/SUM($E$5:$E$9)</f>
        <v>1.6995405967000964E-2</v>
      </c>
      <c r="G6" s="53">
        <f t="shared" si="0"/>
        <v>7.6046858112165244E-3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65" t="s">
        <v>41</v>
      </c>
      <c r="E7" s="10">
        <v>10459</v>
      </c>
      <c r="F7" s="11">
        <f>E7/SUM($E$5:$E$9)</f>
        <v>1.096508241372297E-2</v>
      </c>
      <c r="G7" s="53">
        <f t="shared" si="0"/>
        <v>4.9063851026780354E-3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65" t="s">
        <v>42</v>
      </c>
      <c r="E8" s="10">
        <v>139694</v>
      </c>
      <c r="F8" s="11">
        <f>E8/SUM($E$5:$E$9)</f>
        <v>0.14645341071829204</v>
      </c>
      <c r="G8" s="53">
        <f t="shared" si="0"/>
        <v>6.5531366338417191E-2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6"/>
      <c r="D9" s="66" t="s">
        <v>43</v>
      </c>
      <c r="E9" s="13">
        <v>598471</v>
      </c>
      <c r="F9" s="14">
        <f>E9/SUM($E$5:$E$9)</f>
        <v>0.62742937539183474</v>
      </c>
      <c r="G9" s="54">
        <f t="shared" si="0"/>
        <v>0.2807466487030143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94" t="s">
        <v>20</v>
      </c>
      <c r="D10" s="64" t="s">
        <v>13</v>
      </c>
      <c r="E10" s="7">
        <v>109698</v>
      </c>
      <c r="F10" s="8">
        <f>E10/SUM($E$10:$E$14)</f>
        <v>0.19565694309436116</v>
      </c>
      <c r="G10" s="47">
        <f t="shared" si="0"/>
        <v>5.1460047135823223E-2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95"/>
      <c r="D11" s="65" t="s">
        <v>40</v>
      </c>
      <c r="E11" s="10">
        <v>5829</v>
      </c>
      <c r="F11" s="11">
        <f>E11/SUM($E$10:$E$14)</f>
        <v>1.0396582629555973E-2</v>
      </c>
      <c r="G11" s="53">
        <f t="shared" si="0"/>
        <v>2.7344219106520957E-3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95"/>
      <c r="D12" s="65" t="s">
        <v>41</v>
      </c>
      <c r="E12" s="10">
        <v>254874</v>
      </c>
      <c r="F12" s="11">
        <f>E12/SUM($E$10:$E$14)</f>
        <v>0.45459231448369347</v>
      </c>
      <c r="G12" s="53">
        <f t="shared" si="0"/>
        <v>0.11956305542212081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95"/>
      <c r="D13" s="65" t="s">
        <v>42</v>
      </c>
      <c r="E13" s="10">
        <v>180769</v>
      </c>
      <c r="F13" s="11">
        <f>E13/SUM($E$10:$E$14)</f>
        <v>0.32241891325479566</v>
      </c>
      <c r="G13" s="53">
        <f t="shared" si="0"/>
        <v>8.4799916686681881E-2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96"/>
      <c r="D14" s="66" t="s">
        <v>43</v>
      </c>
      <c r="E14" s="13">
        <v>9495</v>
      </c>
      <c r="F14" s="14">
        <f>E14/SUM($E$10:$E$14)</f>
        <v>1.6935246537593752E-2</v>
      </c>
      <c r="G14" s="54">
        <f t="shared" si="0"/>
        <v>4.4541664164765224E-3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94" t="s">
        <v>21</v>
      </c>
      <c r="D15" s="64" t="s">
        <v>13</v>
      </c>
      <c r="E15" s="7">
        <v>123089</v>
      </c>
      <c r="F15" s="8">
        <f>E15/SUM($E$15:$E$19)</f>
        <v>0.19943097953502992</v>
      </c>
      <c r="G15" s="47">
        <f t="shared" si="0"/>
        <v>5.7741852557944034E-2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95"/>
      <c r="D16" s="65" t="s">
        <v>40</v>
      </c>
      <c r="E16" s="10">
        <v>4751</v>
      </c>
      <c r="F16" s="11">
        <f>E16/SUM($E$15:$E$19)</f>
        <v>7.6976544107997232E-3</v>
      </c>
      <c r="G16" s="53">
        <f t="shared" si="0"/>
        <v>2.2287250810616066E-3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95"/>
      <c r="D17" s="65" t="s">
        <v>41</v>
      </c>
      <c r="E17" s="10">
        <v>165640</v>
      </c>
      <c r="F17" s="11">
        <f>E17/SUM($E$15:$E$19)</f>
        <v>0.26837286394545701</v>
      </c>
      <c r="G17" s="53">
        <f t="shared" si="0"/>
        <v>7.7702804131139669E-2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95"/>
      <c r="D18" s="65" t="s">
        <v>42</v>
      </c>
      <c r="E18" s="10">
        <v>283116</v>
      </c>
      <c r="F18" s="11">
        <f>E18/SUM($E$15:$E$19)</f>
        <v>0.45870956139085972</v>
      </c>
      <c r="G18" s="53">
        <f t="shared" si="0"/>
        <v>0.13281156178695808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96"/>
      <c r="D19" s="66" t="s">
        <v>43</v>
      </c>
      <c r="E19" s="13">
        <v>40605</v>
      </c>
      <c r="F19" s="14">
        <f>E19/SUM($E$15:$E$19)</f>
        <v>6.5788940717853669E-2</v>
      </c>
      <c r="G19" s="54">
        <f t="shared" si="0"/>
        <v>1.9048070283415396E-2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2131712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rintOptions horizontalCentered="1"/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45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46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20</v>
      </c>
      <c r="D5" s="67" t="s">
        <v>48</v>
      </c>
      <c r="E5" s="34">
        <v>409590</v>
      </c>
      <c r="F5" s="61">
        <f t="shared" ref="F5:F28" si="0">E5/SUM(E5:E16)</f>
        <v>0.38936779423843276</v>
      </c>
      <c r="G5" s="35">
        <f t="shared" ref="G5:G28" si="1">E5/$E$29</f>
        <v>0.1879590389808847</v>
      </c>
      <c r="H5" s="24"/>
      <c r="I5" s="68">
        <f>G5+G17</f>
        <v>0.37853699501409954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62462</v>
      </c>
      <c r="F6" s="11">
        <f t="shared" si="0"/>
        <v>5.9057734982408995E-2</v>
      </c>
      <c r="G6" s="38">
        <f t="shared" si="1"/>
        <v>2.8663535469186308E-2</v>
      </c>
      <c r="H6" s="24"/>
      <c r="I6" s="68">
        <f t="shared" ref="I6:I16" si="2">G6+G18</f>
        <v>6.5750099236168313E-2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279024</v>
      </c>
      <c r="F7" s="11">
        <f t="shared" si="0"/>
        <v>0.25931646713097978</v>
      </c>
      <c r="G7" s="38">
        <f t="shared" si="1"/>
        <v>0.12804287920262306</v>
      </c>
      <c r="H7" s="24"/>
      <c r="I7" s="68">
        <f t="shared" si="2"/>
        <v>0.26332024716115726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178797</v>
      </c>
      <c r="F8" s="11">
        <f t="shared" si="0"/>
        <v>0.16376905976846623</v>
      </c>
      <c r="G8" s="38">
        <f t="shared" si="1"/>
        <v>8.2049152305147199E-2</v>
      </c>
      <c r="H8" s="24"/>
      <c r="I8" s="68">
        <f t="shared" si="2"/>
        <v>0.16654375913489006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32646</v>
      </c>
      <c r="F9" s="11">
        <f t="shared" si="0"/>
        <v>2.9756848103896484E-2</v>
      </c>
      <c r="G9" s="38">
        <f t="shared" si="1"/>
        <v>1.4981104974657492E-2</v>
      </c>
      <c r="H9" s="24"/>
      <c r="I9" s="68">
        <f t="shared" si="2"/>
        <v>2.9139410181516147E-2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7623</v>
      </c>
      <c r="F10" s="11">
        <f t="shared" si="0"/>
        <v>6.959743412529364E-3</v>
      </c>
      <c r="G10" s="38">
        <f t="shared" si="1"/>
        <v>3.4981609759791111E-3</v>
      </c>
      <c r="H10" s="24"/>
      <c r="I10" s="68">
        <f t="shared" si="2"/>
        <v>8.8140073285623496E-3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9528</v>
      </c>
      <c r="F11" s="11">
        <f t="shared" si="0"/>
        <v>8.6676491457889845E-3</v>
      </c>
      <c r="G11" s="38">
        <f t="shared" si="1"/>
        <v>4.372357048291876E-3</v>
      </c>
      <c r="H11" s="24"/>
      <c r="I11" s="68">
        <f t="shared" si="2"/>
        <v>7.0807587379453866E-3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3389</v>
      </c>
      <c r="F12" s="11">
        <f t="shared" si="0"/>
        <v>3.0931862282477544E-3</v>
      </c>
      <c r="G12" s="38">
        <f t="shared" si="1"/>
        <v>1.5551971071222888E-3</v>
      </c>
      <c r="H12" s="24"/>
      <c r="I12" s="68">
        <f t="shared" si="2"/>
        <v>3.2806444729469586E-3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6904</v>
      </c>
      <c r="F13" s="11">
        <f t="shared" si="0"/>
        <v>6.2992413355778491E-3</v>
      </c>
      <c r="G13" s="38">
        <f t="shared" si="1"/>
        <v>3.1682150568227447E-3</v>
      </c>
      <c r="H13" s="24"/>
      <c r="I13" s="68">
        <f t="shared" si="2"/>
        <v>6.806339183487102E-3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11716</v>
      </c>
      <c r="F14" s="11">
        <f t="shared" si="0"/>
        <v>1.0679754135943536E-2</v>
      </c>
      <c r="G14" s="38">
        <f t="shared" si="1"/>
        <v>5.3764205686175079E-3</v>
      </c>
      <c r="H14" s="24"/>
      <c r="I14" s="68">
        <f t="shared" si="2"/>
        <v>1.2203410053025384E-2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98"/>
      <c r="D15" s="69" t="s">
        <v>58</v>
      </c>
      <c r="E15" s="37">
        <v>45698</v>
      </c>
      <c r="F15" s="11">
        <f t="shared" si="0"/>
        <v>4.1536461883856422E-2</v>
      </c>
      <c r="G15" s="38">
        <f t="shared" si="1"/>
        <v>2.0970610032833979E-2</v>
      </c>
      <c r="H15" s="24"/>
      <c r="I15" s="68">
        <f t="shared" si="2"/>
        <v>5.4056522168098038E-2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 t="s">
        <v>59</v>
      </c>
      <c r="E16" s="43">
        <v>4559</v>
      </c>
      <c r="F16" s="14">
        <f t="shared" si="0"/>
        <v>4.0467214809988715E-3</v>
      </c>
      <c r="G16" s="71">
        <f t="shared" si="1"/>
        <v>2.0921049310624121E-3</v>
      </c>
      <c r="H16" s="24"/>
      <c r="I16" s="68">
        <f t="shared" si="2"/>
        <v>4.4678073281034531E-3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97" t="s">
        <v>21</v>
      </c>
      <c r="D17" s="67" t="s">
        <v>48</v>
      </c>
      <c r="E17" s="34">
        <v>415297</v>
      </c>
      <c r="F17" s="61">
        <f t="shared" si="0"/>
        <v>0.36842945718141001</v>
      </c>
      <c r="G17" s="35">
        <f t="shared" si="1"/>
        <v>0.19057795603321487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98"/>
      <c r="D18" s="69" t="s">
        <v>49</v>
      </c>
      <c r="E18" s="37">
        <v>80817</v>
      </c>
      <c r="F18" s="11">
        <f t="shared" si="0"/>
        <v>2.7954135805693212E-2</v>
      </c>
      <c r="G18" s="38">
        <f t="shared" si="1"/>
        <v>3.7086563766982002E-2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98"/>
      <c r="D19" s="69" t="s">
        <v>50</v>
      </c>
      <c r="E19" s="37">
        <v>294789</v>
      </c>
      <c r="F19" s="11">
        <f t="shared" si="0"/>
        <v>0.10489815816442724</v>
      </c>
      <c r="G19" s="38">
        <f t="shared" si="1"/>
        <v>0.13527736795853421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98"/>
      <c r="D20" s="69" t="s">
        <v>51</v>
      </c>
      <c r="E20" s="37">
        <v>184126</v>
      </c>
      <c r="F20" s="11">
        <f t="shared" si="0"/>
        <v>7.3198007037306625E-2</v>
      </c>
      <c r="G20" s="38">
        <f t="shared" si="1"/>
        <v>8.4494606829742858E-2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98"/>
      <c r="D21" s="69" t="s">
        <v>52</v>
      </c>
      <c r="E21" s="37">
        <v>30853</v>
      </c>
      <c r="F21" s="11">
        <f t="shared" si="0"/>
        <v>1.3234105069005823E-2</v>
      </c>
      <c r="G21" s="38">
        <f t="shared" si="1"/>
        <v>1.4158305206858653E-2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98"/>
      <c r="D22" s="69" t="s">
        <v>53</v>
      </c>
      <c r="E22" s="37">
        <v>11584</v>
      </c>
      <c r="F22" s="11">
        <f t="shared" si="0"/>
        <v>5.0354883693433349E-3</v>
      </c>
      <c r="G22" s="38">
        <f t="shared" si="1"/>
        <v>5.3158463525832377E-3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98"/>
      <c r="D23" s="69" t="s">
        <v>54</v>
      </c>
      <c r="E23" s="37">
        <v>5902</v>
      </c>
      <c r="F23" s="11">
        <f t="shared" si="0"/>
        <v>2.5785446906969674E-3</v>
      </c>
      <c r="G23" s="38">
        <f t="shared" si="1"/>
        <v>2.708401689653511E-3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98"/>
      <c r="D24" s="69" t="s">
        <v>55</v>
      </c>
      <c r="E24" s="37">
        <v>3760</v>
      </c>
      <c r="F24" s="11">
        <f t="shared" si="0"/>
        <v>1.6469658596241939E-3</v>
      </c>
      <c r="G24" s="38">
        <f t="shared" si="1"/>
        <v>1.7254473658246698E-3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98"/>
      <c r="D25" s="69" t="s">
        <v>56</v>
      </c>
      <c r="E25" s="37">
        <v>7928</v>
      </c>
      <c r="F25" s="11">
        <f t="shared" si="0"/>
        <v>3.4783737988246886E-3</v>
      </c>
      <c r="G25" s="38">
        <f t="shared" si="1"/>
        <v>3.6381241266643569E-3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98"/>
      <c r="D26" s="69" t="s">
        <v>57</v>
      </c>
      <c r="E26" s="37">
        <v>14877</v>
      </c>
      <c r="F26" s="11">
        <f t="shared" si="0"/>
        <v>6.5499991634739253E-3</v>
      </c>
      <c r="G26" s="38">
        <f t="shared" si="1"/>
        <v>6.8269894844078752E-3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98"/>
      <c r="D27" s="69" t="s">
        <v>58</v>
      </c>
      <c r="E27" s="37">
        <v>72099</v>
      </c>
      <c r="F27" s="11">
        <f t="shared" si="0"/>
        <v>3.1952813770125342E-2</v>
      </c>
      <c r="G27" s="38">
        <f t="shared" si="1"/>
        <v>3.3085912135264059E-2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99"/>
      <c r="D28" s="70" t="s">
        <v>59</v>
      </c>
      <c r="E28" s="43">
        <v>5177</v>
      </c>
      <c r="F28" s="14">
        <f t="shared" si="0"/>
        <v>2.3700718117566914E-3</v>
      </c>
      <c r="G28" s="71">
        <f t="shared" si="1"/>
        <v>2.3757023970410415E-3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2179145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2017-06-12T20:06:40Z</dcterms:modified>
</cp:coreProperties>
</file>