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<sst xmlns="http://schemas.openxmlformats.org/spreadsheetml/2006/main" count="105" uniqueCount="103">
  <si>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</si>
  <si>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</si>
  <si>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</si>
  <si>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</si>
  <si>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</si>
  <si>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</si>
  <si>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</si>
  <si>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</si>
  <si>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</si>
  <si>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</si>
  <si>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</si>
  <si>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</si>
  <si>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</si>
  <si>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</si>
  <si>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</si>
  <si>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</si>
  <si>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</si>
  <si>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</si>
  <si>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</si>
  <si>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</si>
  <si>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</si>
  <si>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</si>
  <si>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</si>
  <si>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</si>
  <si>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</si>
  <si>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</si>
  <si>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</si>
  <si>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</si>
  <si>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</si>
  <si>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</si>
  <si>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</si>
  <si>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</si>
  <si>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</si>
  <si>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</si>
  <si>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</si>
  <si>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</si>
  <si>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</si>
  <si>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</si>
  <si>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</si>
  <si>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</si>
  <si>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</si>
  <si>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</si>
  <si>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</si>
  <si>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</si>
  <si>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</si>
  <si>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</si>
  <si>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</si>
  <si>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</si>
  <si>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</si>
  <si>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</si>
  <si>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</si>
  <si>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</si>
  <si>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</si>
  <si>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</si>
  <si>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</si>
  <si>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</si>
  <si>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</si>
  <si>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</si>
  <si>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</si>
  <si>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</si>
  <si>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</si>
  <si>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</si>
  <si>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</si>
  <si>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</si>
  <si>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</si>
  <si>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</si>
  <si>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</si>
  <si>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</si>
  <si>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</si>
  <si>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</si>
  <si>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</si>
  <si>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</si>
  <si>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</si>
  <si>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</si>
  <si>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</si>
  <si>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</si>
  <si>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</si>
  <si>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</si>
  <si>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</si>
  <si>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</si>
  <si>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</si>
  <si>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</si>
  <si>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</si>
  <si>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</si>
  <si>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</si>
  <si>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</si>
  <si>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</si>
  <si>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</si>
  <si>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</si>
  <si>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</si>
  <si>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</si>
  <si>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</si>
  <si>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</si>
  <si>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</si>
  <si>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</si>
  <si>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</si>
  <si>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</si>
  <si>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</si>
  <si>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</si>
  <si>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</si>
  <si>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</si>
  <si>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</si>
  <si>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25/06/17 - VENCIMENTO 30/06/17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</si>
</sst>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214736</v>
      </c>
      <c r="C7" s="10">
        <f>C8+C20+C24</f>
        <v>140758</v>
      </c>
      <c r="D7" s="10">
        <f>D8+D20+D24</f>
        <v>172985</v>
      </c>
      <c r="E7" s="10">
        <f>E8+E20+E24</f>
        <v>17374</v>
      </c>
      <c r="F7" s="10">
        <f aca="true" t="shared" si="0" ref="F7:M7">F8+F20+F24</f>
        <v>145942</v>
      </c>
      <c r="G7" s="10">
        <f t="shared" si="0"/>
        <v>206597</v>
      </c>
      <c r="H7" s="10">
        <f t="shared" si="0"/>
        <v>179371</v>
      </c>
      <c r="I7" s="10">
        <f t="shared" si="0"/>
        <v>195940</v>
      </c>
      <c r="J7" s="10">
        <f t="shared" si="0"/>
        <v>136697</v>
      </c>
      <c r="K7" s="10">
        <f t="shared" si="0"/>
        <v>178918</v>
      </c>
      <c r="L7" s="10">
        <f t="shared" si="0"/>
        <v>57760</v>
      </c>
      <c r="M7" s="10">
        <f t="shared" si="0"/>
        <v>30403</v>
      </c>
      <c r="N7" s="10">
        <f>+N8+N20+N24</f>
        <v>1677481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87999</v>
      </c>
      <c r="C8" s="12">
        <f>+C9+C12+C16</f>
        <v>61797</v>
      </c>
      <c r="D8" s="12">
        <f>+D9+D12+D16</f>
        <v>78952</v>
      </c>
      <c r="E8" s="12">
        <f>+E9+E12+E16</f>
        <v>7256</v>
      </c>
      <c r="F8" s="12">
        <f aca="true" t="shared" si="1" ref="F8:M8">+F9+F12+F16</f>
        <v>61830</v>
      </c>
      <c r="G8" s="12">
        <f t="shared" si="1"/>
        <v>91096</v>
      </c>
      <c r="H8" s="12">
        <f t="shared" si="1"/>
        <v>79780</v>
      </c>
      <c r="I8" s="12">
        <f t="shared" si="1"/>
        <v>85297</v>
      </c>
      <c r="J8" s="12">
        <f t="shared" si="1"/>
        <v>61667</v>
      </c>
      <c r="K8" s="12">
        <f t="shared" si="1"/>
        <v>77951</v>
      </c>
      <c r="L8" s="12">
        <f t="shared" si="1"/>
        <v>28216</v>
      </c>
      <c r="M8" s="12">
        <f t="shared" si="1"/>
        <v>15648</v>
      </c>
      <c r="N8" s="12">
        <f>SUM(B8:M8)</f>
        <v>737489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13087</v>
      </c>
      <c r="C9" s="14">
        <v>11472</v>
      </c>
      <c r="D9" s="14">
        <v>10654</v>
      </c>
      <c r="E9" s="14">
        <v>695</v>
      </c>
      <c r="F9" s="14">
        <v>8508</v>
      </c>
      <c r="G9" s="14">
        <v>14612</v>
      </c>
      <c r="H9" s="14">
        <v>15419</v>
      </c>
      <c r="I9" s="14">
        <v>9080</v>
      </c>
      <c r="J9" s="14">
        <v>10658</v>
      </c>
      <c r="K9" s="14">
        <v>9061</v>
      </c>
      <c r="L9" s="14">
        <v>4579</v>
      </c>
      <c r="M9" s="14">
        <v>2417</v>
      </c>
      <c r="N9" s="12">
        <f aca="true" t="shared" si="2" ref="N9:N19">SUM(B9:M9)</f>
        <v>110242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13087</v>
      </c>
      <c r="C10" s="14">
        <f>+C9-C11</f>
        <v>11472</v>
      </c>
      <c r="D10" s="14">
        <f>+D9-D11</f>
        <v>10654</v>
      </c>
      <c r="E10" s="14">
        <f>+E9-E11</f>
        <v>695</v>
      </c>
      <c r="F10" s="14">
        <f aca="true" t="shared" si="3" ref="F10:M10">+F9-F11</f>
        <v>8508</v>
      </c>
      <c r="G10" s="14">
        <f t="shared" si="3"/>
        <v>14612</v>
      </c>
      <c r="H10" s="14">
        <f t="shared" si="3"/>
        <v>15419</v>
      </c>
      <c r="I10" s="14">
        <f t="shared" si="3"/>
        <v>9080</v>
      </c>
      <c r="J10" s="14">
        <f t="shared" si="3"/>
        <v>10658</v>
      </c>
      <c r="K10" s="14">
        <f t="shared" si="3"/>
        <v>9061</v>
      </c>
      <c r="L10" s="14">
        <f t="shared" si="3"/>
        <v>4579</v>
      </c>
      <c r="M10" s="14">
        <f t="shared" si="3"/>
        <v>2417</v>
      </c>
      <c r="N10" s="12">
        <f t="shared" si="2"/>
        <v>110242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68304</v>
      </c>
      <c r="C12" s="14">
        <f>C13+C14+C15</f>
        <v>46121</v>
      </c>
      <c r="D12" s="14">
        <f>D13+D14+D15</f>
        <v>63177</v>
      </c>
      <c r="E12" s="14">
        <f>E13+E14+E15</f>
        <v>6033</v>
      </c>
      <c r="F12" s="14">
        <f aca="true" t="shared" si="4" ref="F12:M12">F13+F14+F15</f>
        <v>48948</v>
      </c>
      <c r="G12" s="14">
        <f t="shared" si="4"/>
        <v>70145</v>
      </c>
      <c r="H12" s="14">
        <f t="shared" si="4"/>
        <v>59108</v>
      </c>
      <c r="I12" s="14">
        <f t="shared" si="4"/>
        <v>69836</v>
      </c>
      <c r="J12" s="14">
        <f t="shared" si="4"/>
        <v>46715</v>
      </c>
      <c r="K12" s="14">
        <f t="shared" si="4"/>
        <v>62416</v>
      </c>
      <c r="L12" s="14">
        <f t="shared" si="4"/>
        <v>21997</v>
      </c>
      <c r="M12" s="14">
        <f t="shared" si="4"/>
        <v>12397</v>
      </c>
      <c r="N12" s="12">
        <f t="shared" si="2"/>
        <v>575197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33049</v>
      </c>
      <c r="C13" s="14">
        <v>23535</v>
      </c>
      <c r="D13" s="14">
        <v>30818</v>
      </c>
      <c r="E13" s="14">
        <v>3006</v>
      </c>
      <c r="F13" s="14">
        <v>24147</v>
      </c>
      <c r="G13" s="14">
        <v>34508</v>
      </c>
      <c r="H13" s="14">
        <v>29973</v>
      </c>
      <c r="I13" s="14">
        <v>34750</v>
      </c>
      <c r="J13" s="14">
        <v>22339</v>
      </c>
      <c r="K13" s="14">
        <v>28458</v>
      </c>
      <c r="L13" s="14">
        <v>9712</v>
      </c>
      <c r="M13" s="14">
        <v>5195</v>
      </c>
      <c r="N13" s="12">
        <f t="shared" si="2"/>
        <v>279490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33962</v>
      </c>
      <c r="C14" s="14">
        <v>21332</v>
      </c>
      <c r="D14" s="14">
        <v>31461</v>
      </c>
      <c r="E14" s="14">
        <v>2862</v>
      </c>
      <c r="F14" s="14">
        <v>23843</v>
      </c>
      <c r="G14" s="14">
        <v>33679</v>
      </c>
      <c r="H14" s="14">
        <v>27809</v>
      </c>
      <c r="I14" s="14">
        <v>34142</v>
      </c>
      <c r="J14" s="14">
        <v>23409</v>
      </c>
      <c r="K14" s="14">
        <v>32935</v>
      </c>
      <c r="L14" s="14">
        <v>11839</v>
      </c>
      <c r="M14" s="14">
        <v>6964</v>
      </c>
      <c r="N14" s="12">
        <f t="shared" si="2"/>
        <v>284237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1293</v>
      </c>
      <c r="C15" s="14">
        <v>1254</v>
      </c>
      <c r="D15" s="14">
        <v>898</v>
      </c>
      <c r="E15" s="14">
        <v>165</v>
      </c>
      <c r="F15" s="14">
        <v>958</v>
      </c>
      <c r="G15" s="14">
        <v>1958</v>
      </c>
      <c r="H15" s="14">
        <v>1326</v>
      </c>
      <c r="I15" s="14">
        <v>944</v>
      </c>
      <c r="J15" s="14">
        <v>967</v>
      </c>
      <c r="K15" s="14">
        <v>1023</v>
      </c>
      <c r="L15" s="14">
        <v>446</v>
      </c>
      <c r="M15" s="14">
        <v>238</v>
      </c>
      <c r="N15" s="12">
        <f t="shared" si="2"/>
        <v>11470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6608</v>
      </c>
      <c r="C16" s="14">
        <f>C17+C18+C19</f>
        <v>4204</v>
      </c>
      <c r="D16" s="14">
        <f>D17+D18+D19</f>
        <v>5121</v>
      </c>
      <c r="E16" s="14">
        <f>E17+E18+E19</f>
        <v>528</v>
      </c>
      <c r="F16" s="14">
        <f aca="true" t="shared" si="5" ref="F16:M16">F17+F18+F19</f>
        <v>4374</v>
      </c>
      <c r="G16" s="14">
        <f t="shared" si="5"/>
        <v>6339</v>
      </c>
      <c r="H16" s="14">
        <f t="shared" si="5"/>
        <v>5253</v>
      </c>
      <c r="I16" s="14">
        <f t="shared" si="5"/>
        <v>6381</v>
      </c>
      <c r="J16" s="14">
        <f t="shared" si="5"/>
        <v>4294</v>
      </c>
      <c r="K16" s="14">
        <f t="shared" si="5"/>
        <v>6474</v>
      </c>
      <c r="L16" s="14">
        <f t="shared" si="5"/>
        <v>1640</v>
      </c>
      <c r="M16" s="14">
        <f t="shared" si="5"/>
        <v>834</v>
      </c>
      <c r="N16" s="12">
        <f t="shared" si="2"/>
        <v>52050</v>
      </c>
    </row>
    <row r="17" spans="1:25" ht="18.75" customHeight="1">
      <c r="A17" s="15" t="s">
        <v>16</v>
      </c>
      <c r="B17" s="14">
        <v>6397</v>
      </c>
      <c r="C17" s="14">
        <v>4056</v>
      </c>
      <c r="D17" s="14">
        <v>4908</v>
      </c>
      <c r="E17" s="14">
        <v>512</v>
      </c>
      <c r="F17" s="14">
        <v>4192</v>
      </c>
      <c r="G17" s="14">
        <v>6103</v>
      </c>
      <c r="H17" s="14">
        <v>5081</v>
      </c>
      <c r="I17" s="14">
        <v>6212</v>
      </c>
      <c r="J17" s="14">
        <v>4095</v>
      </c>
      <c r="K17" s="14">
        <v>6205</v>
      </c>
      <c r="L17" s="14">
        <v>1516</v>
      </c>
      <c r="M17" s="14">
        <v>762</v>
      </c>
      <c r="N17" s="12">
        <f t="shared" si="2"/>
        <v>50039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209</v>
      </c>
      <c r="C18" s="14">
        <v>142</v>
      </c>
      <c r="D18" s="14">
        <v>211</v>
      </c>
      <c r="E18" s="14">
        <v>16</v>
      </c>
      <c r="F18" s="14">
        <v>181</v>
      </c>
      <c r="G18" s="14">
        <v>233</v>
      </c>
      <c r="H18" s="14">
        <v>171</v>
      </c>
      <c r="I18" s="14">
        <v>169</v>
      </c>
      <c r="J18" s="14">
        <v>199</v>
      </c>
      <c r="K18" s="14">
        <v>264</v>
      </c>
      <c r="L18" s="14">
        <v>124</v>
      </c>
      <c r="M18" s="14">
        <v>71</v>
      </c>
      <c r="N18" s="12">
        <f t="shared" si="2"/>
        <v>1990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</v>
      </c>
      <c r="C19" s="14">
        <v>6</v>
      </c>
      <c r="D19" s="14">
        <v>2</v>
      </c>
      <c r="E19" s="14">
        <v>0</v>
      </c>
      <c r="F19" s="14">
        <v>1</v>
      </c>
      <c r="G19" s="14">
        <v>3</v>
      </c>
      <c r="H19" s="14">
        <v>1</v>
      </c>
      <c r="I19" s="14">
        <v>0</v>
      </c>
      <c r="J19" s="14">
        <v>0</v>
      </c>
      <c r="K19" s="14">
        <v>5</v>
      </c>
      <c r="L19" s="14">
        <v>0</v>
      </c>
      <c r="M19" s="14">
        <v>1</v>
      </c>
      <c r="N19" s="12">
        <f t="shared" si="2"/>
        <v>21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49092</v>
      </c>
      <c r="C20" s="18">
        <f>C21+C22+C23</f>
        <v>28285</v>
      </c>
      <c r="D20" s="18">
        <f>D21+D22+D23</f>
        <v>35523</v>
      </c>
      <c r="E20" s="18">
        <f>E21+E22+E23</f>
        <v>3443</v>
      </c>
      <c r="F20" s="18">
        <f aca="true" t="shared" si="6" ref="F20:M20">F21+F22+F23</f>
        <v>29883</v>
      </c>
      <c r="G20" s="18">
        <f t="shared" si="6"/>
        <v>40037</v>
      </c>
      <c r="H20" s="18">
        <f t="shared" si="6"/>
        <v>37664</v>
      </c>
      <c r="I20" s="18">
        <f t="shared" si="6"/>
        <v>49290</v>
      </c>
      <c r="J20" s="18">
        <f t="shared" si="6"/>
        <v>29003</v>
      </c>
      <c r="K20" s="18">
        <f t="shared" si="6"/>
        <v>49979</v>
      </c>
      <c r="L20" s="18">
        <f t="shared" si="6"/>
        <v>14670</v>
      </c>
      <c r="M20" s="18">
        <f t="shared" si="6"/>
        <v>7781</v>
      </c>
      <c r="N20" s="12">
        <f aca="true" t="shared" si="7" ref="N20:N26">SUM(B20:M20)</f>
        <v>374650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27367</v>
      </c>
      <c r="C21" s="14">
        <v>17490</v>
      </c>
      <c r="D21" s="14">
        <v>19436</v>
      </c>
      <c r="E21" s="14">
        <v>1974</v>
      </c>
      <c r="F21" s="14">
        <v>17328</v>
      </c>
      <c r="G21" s="14">
        <v>22802</v>
      </c>
      <c r="H21" s="14">
        <v>22800</v>
      </c>
      <c r="I21" s="14">
        <v>28082</v>
      </c>
      <c r="J21" s="14">
        <v>16305</v>
      </c>
      <c r="K21" s="14">
        <v>25981</v>
      </c>
      <c r="L21" s="14">
        <v>7920</v>
      </c>
      <c r="M21" s="14">
        <v>4075</v>
      </c>
      <c r="N21" s="12">
        <f t="shared" si="7"/>
        <v>211560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21100</v>
      </c>
      <c r="C22" s="14">
        <v>10347</v>
      </c>
      <c r="D22" s="14">
        <v>15728</v>
      </c>
      <c r="E22" s="14">
        <v>1423</v>
      </c>
      <c r="F22" s="14">
        <v>12161</v>
      </c>
      <c r="G22" s="14">
        <v>16534</v>
      </c>
      <c r="H22" s="14">
        <v>14383</v>
      </c>
      <c r="I22" s="14">
        <v>20711</v>
      </c>
      <c r="J22" s="14">
        <v>12283</v>
      </c>
      <c r="K22" s="14">
        <v>23453</v>
      </c>
      <c r="L22" s="14">
        <v>6541</v>
      </c>
      <c r="M22" s="14">
        <v>3619</v>
      </c>
      <c r="N22" s="12">
        <f t="shared" si="7"/>
        <v>158283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625</v>
      </c>
      <c r="C23" s="14">
        <v>448</v>
      </c>
      <c r="D23" s="14">
        <v>359</v>
      </c>
      <c r="E23" s="14">
        <v>46</v>
      </c>
      <c r="F23" s="14">
        <v>394</v>
      </c>
      <c r="G23" s="14">
        <v>701</v>
      </c>
      <c r="H23" s="14">
        <v>481</v>
      </c>
      <c r="I23" s="14">
        <v>497</v>
      </c>
      <c r="J23" s="14">
        <v>415</v>
      </c>
      <c r="K23" s="14">
        <v>545</v>
      </c>
      <c r="L23" s="14">
        <v>209</v>
      </c>
      <c r="M23" s="14">
        <v>87</v>
      </c>
      <c r="N23" s="12">
        <f t="shared" si="7"/>
        <v>4807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77645</v>
      </c>
      <c r="C24" s="14">
        <f>C25+C26</f>
        <v>50676</v>
      </c>
      <c r="D24" s="14">
        <f>D25+D26</f>
        <v>58510</v>
      </c>
      <c r="E24" s="14">
        <f>E25+E26</f>
        <v>6675</v>
      </c>
      <c r="F24" s="14">
        <f aca="true" t="shared" si="8" ref="F24:M24">F25+F26</f>
        <v>54229</v>
      </c>
      <c r="G24" s="14">
        <f t="shared" si="8"/>
        <v>75464</v>
      </c>
      <c r="H24" s="14">
        <f t="shared" si="8"/>
        <v>61927</v>
      </c>
      <c r="I24" s="14">
        <f t="shared" si="8"/>
        <v>61353</v>
      </c>
      <c r="J24" s="14">
        <f t="shared" si="8"/>
        <v>46027</v>
      </c>
      <c r="K24" s="14">
        <f t="shared" si="8"/>
        <v>50988</v>
      </c>
      <c r="L24" s="14">
        <f t="shared" si="8"/>
        <v>14874</v>
      </c>
      <c r="M24" s="14">
        <f t="shared" si="8"/>
        <v>6974</v>
      </c>
      <c r="N24" s="12">
        <f t="shared" si="7"/>
        <v>565342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34154</v>
      </c>
      <c r="C25" s="14">
        <v>26352</v>
      </c>
      <c r="D25" s="14">
        <v>30291</v>
      </c>
      <c r="E25" s="14">
        <v>3730</v>
      </c>
      <c r="F25" s="14">
        <v>28364</v>
      </c>
      <c r="G25" s="14">
        <v>40641</v>
      </c>
      <c r="H25" s="14">
        <v>34314</v>
      </c>
      <c r="I25" s="14">
        <v>28273</v>
      </c>
      <c r="J25" s="14">
        <v>24197</v>
      </c>
      <c r="K25" s="14">
        <v>24257</v>
      </c>
      <c r="L25" s="14">
        <v>7149</v>
      </c>
      <c r="M25" s="14">
        <v>2992</v>
      </c>
      <c r="N25" s="12">
        <f t="shared" si="7"/>
        <v>284714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43491</v>
      </c>
      <c r="C26" s="14">
        <v>24324</v>
      </c>
      <c r="D26" s="14">
        <v>28219</v>
      </c>
      <c r="E26" s="14">
        <v>2945</v>
      </c>
      <c r="F26" s="14">
        <v>25865</v>
      </c>
      <c r="G26" s="14">
        <v>34823</v>
      </c>
      <c r="H26" s="14">
        <v>27613</v>
      </c>
      <c r="I26" s="14">
        <v>33080</v>
      </c>
      <c r="J26" s="14">
        <v>21830</v>
      </c>
      <c r="K26" s="14">
        <v>26731</v>
      </c>
      <c r="L26" s="14">
        <v>7725</v>
      </c>
      <c r="M26" s="14">
        <v>3982</v>
      </c>
      <c r="N26" s="12">
        <f t="shared" si="7"/>
        <v>280628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450488.9196585601</v>
      </c>
      <c r="C36" s="61">
        <f aca="true" t="shared" si="11" ref="C36:M36">C37+C38+C39+C40</f>
        <v>285615.984919</v>
      </c>
      <c r="D36" s="61">
        <f t="shared" si="11"/>
        <v>334558.98889925005</v>
      </c>
      <c r="E36" s="61">
        <f t="shared" si="11"/>
        <v>45608.774281599995</v>
      </c>
      <c r="F36" s="61">
        <f t="shared" si="11"/>
        <v>319576.7926611</v>
      </c>
      <c r="G36" s="61">
        <f t="shared" si="11"/>
        <v>359000.66559999995</v>
      </c>
      <c r="H36" s="61">
        <f t="shared" si="11"/>
        <v>364993.79770000005</v>
      </c>
      <c r="I36" s="61">
        <f t="shared" si="11"/>
        <v>388609.49409199995</v>
      </c>
      <c r="J36" s="61">
        <f t="shared" si="11"/>
        <v>305467.6014071</v>
      </c>
      <c r="K36" s="61">
        <f t="shared" si="11"/>
        <v>382167.78815967997</v>
      </c>
      <c r="L36" s="61">
        <f t="shared" si="11"/>
        <v>146747.31139679998</v>
      </c>
      <c r="M36" s="61">
        <f t="shared" si="11"/>
        <v>75743.87125968</v>
      </c>
      <c r="N36" s="61">
        <f>N37+N38+N39+N40</f>
        <v>3458579.9900347693</v>
      </c>
    </row>
    <row r="37" spans="1:14" ht="18.75" customHeight="1">
      <c r="A37" s="58" t="s">
        <v>55</v>
      </c>
      <c r="B37" s="55">
        <f aca="true" t="shared" si="12" ref="B37:M37">B29*B7</f>
        <v>448562.03040000005</v>
      </c>
      <c r="C37" s="55">
        <f t="shared" si="12"/>
        <v>284049.644</v>
      </c>
      <c r="D37" s="55">
        <f t="shared" si="12"/>
        <v>323170.577</v>
      </c>
      <c r="E37" s="55">
        <f t="shared" si="12"/>
        <v>45071.6308</v>
      </c>
      <c r="F37" s="55">
        <f t="shared" si="12"/>
        <v>318343.28459999996</v>
      </c>
      <c r="G37" s="55">
        <f t="shared" si="12"/>
        <v>357392.1503</v>
      </c>
      <c r="H37" s="55">
        <f t="shared" si="12"/>
        <v>363100.71530000004</v>
      </c>
      <c r="I37" s="55">
        <f t="shared" si="12"/>
        <v>387177.44</v>
      </c>
      <c r="J37" s="55">
        <f t="shared" si="12"/>
        <v>304219.1735</v>
      </c>
      <c r="K37" s="55">
        <f t="shared" si="12"/>
        <v>380683.8286</v>
      </c>
      <c r="L37" s="55">
        <f t="shared" si="12"/>
        <v>145901.75999999998</v>
      </c>
      <c r="M37" s="55">
        <f t="shared" si="12"/>
        <v>75247.425</v>
      </c>
      <c r="N37" s="57">
        <f>SUM(B37:M37)</f>
        <v>3432919.6594999996</v>
      </c>
    </row>
    <row r="38" spans="1:14" ht="18.75" customHeight="1">
      <c r="A38" s="58" t="s">
        <v>56</v>
      </c>
      <c r="B38" s="55">
        <f aca="true" t="shared" si="13" ref="B38:M38">B30*B7</f>
        <v>-1330.19074144</v>
      </c>
      <c r="C38" s="55">
        <f t="shared" si="13"/>
        <v>-826.179081</v>
      </c>
      <c r="D38" s="55">
        <f t="shared" si="13"/>
        <v>-960.05810075</v>
      </c>
      <c r="E38" s="55">
        <f t="shared" si="13"/>
        <v>-109.1365184</v>
      </c>
      <c r="F38" s="55">
        <f t="shared" si="13"/>
        <v>-927.8919389</v>
      </c>
      <c r="G38" s="55">
        <f t="shared" si="13"/>
        <v>-1053.6447</v>
      </c>
      <c r="H38" s="55">
        <f t="shared" si="13"/>
        <v>-1004.4775999999999</v>
      </c>
      <c r="I38" s="55">
        <f t="shared" si="13"/>
        <v>-1114.545908</v>
      </c>
      <c r="J38" s="55">
        <f t="shared" si="13"/>
        <v>-870.1720929</v>
      </c>
      <c r="K38" s="55">
        <f t="shared" si="13"/>
        <v>-1118.28044032</v>
      </c>
      <c r="L38" s="55">
        <f t="shared" si="13"/>
        <v>-425.6086032</v>
      </c>
      <c r="M38" s="55">
        <f t="shared" si="13"/>
        <v>-222.59374032</v>
      </c>
      <c r="N38" s="25">
        <f>SUM(B38:M38)</f>
        <v>-9962.779465230002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10187.07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10187.07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-49730.6</v>
      </c>
      <c r="C42" s="25">
        <f aca="true" t="shared" si="15" ref="C42:M42">+C43+C46+C54+C55</f>
        <v>-43593.6</v>
      </c>
      <c r="D42" s="25">
        <f t="shared" si="15"/>
        <v>-40485.2</v>
      </c>
      <c r="E42" s="25">
        <f t="shared" si="15"/>
        <v>-3641</v>
      </c>
      <c r="F42" s="25">
        <f t="shared" si="15"/>
        <v>-32330.4</v>
      </c>
      <c r="G42" s="25">
        <f t="shared" si="15"/>
        <v>-55525.6</v>
      </c>
      <c r="H42" s="25">
        <f t="shared" si="15"/>
        <v>-59092.2</v>
      </c>
      <c r="I42" s="25">
        <f t="shared" si="15"/>
        <v>-34504</v>
      </c>
      <c r="J42" s="25">
        <f t="shared" si="15"/>
        <v>-40500.4</v>
      </c>
      <c r="K42" s="25">
        <f t="shared" si="15"/>
        <v>-34431.8</v>
      </c>
      <c r="L42" s="25">
        <f t="shared" si="15"/>
        <v>-17400.2</v>
      </c>
      <c r="M42" s="25">
        <f t="shared" si="15"/>
        <v>-9184.6</v>
      </c>
      <c r="N42" s="25">
        <f>+N43+N46+N54+N55</f>
        <v>-420419.6</v>
      </c>
    </row>
    <row r="43" spans="1:14" ht="18.75" customHeight="1">
      <c r="A43" s="17" t="s">
        <v>60</v>
      </c>
      <c r="B43" s="26">
        <f>B44+B45</f>
        <v>-49730.6</v>
      </c>
      <c r="C43" s="26">
        <f>C44+C45</f>
        <v>-43593.6</v>
      </c>
      <c r="D43" s="26">
        <f>D44+D45</f>
        <v>-40485.2</v>
      </c>
      <c r="E43" s="26">
        <f>E44+E45</f>
        <v>-2641</v>
      </c>
      <c r="F43" s="26">
        <f aca="true" t="shared" si="16" ref="F43:M43">F44+F45</f>
        <v>-32330.4</v>
      </c>
      <c r="G43" s="26">
        <f t="shared" si="16"/>
        <v>-55525.6</v>
      </c>
      <c r="H43" s="26">
        <f t="shared" si="16"/>
        <v>-58592.2</v>
      </c>
      <c r="I43" s="26">
        <f t="shared" si="16"/>
        <v>-34504</v>
      </c>
      <c r="J43" s="26">
        <f t="shared" si="16"/>
        <v>-40500.4</v>
      </c>
      <c r="K43" s="26">
        <f t="shared" si="16"/>
        <v>-34431.8</v>
      </c>
      <c r="L43" s="26">
        <f t="shared" si="16"/>
        <v>-17400.2</v>
      </c>
      <c r="M43" s="26">
        <f t="shared" si="16"/>
        <v>-9184.6</v>
      </c>
      <c r="N43" s="25">
        <f aca="true" t="shared" si="17" ref="N43:N55">SUM(B43:M43)</f>
        <v>-418919.6</v>
      </c>
    </row>
    <row r="44" spans="1:25" ht="18.75" customHeight="1">
      <c r="A44" s="13" t="s">
        <v>61</v>
      </c>
      <c r="B44" s="20">
        <f>ROUND(-B9*$D$3,2)</f>
        <v>-49730.6</v>
      </c>
      <c r="C44" s="20">
        <f>ROUND(-C9*$D$3,2)</f>
        <v>-43593.6</v>
      </c>
      <c r="D44" s="20">
        <f>ROUND(-D9*$D$3,2)</f>
        <v>-40485.2</v>
      </c>
      <c r="E44" s="20">
        <f>ROUND(-E9*$D$3,2)</f>
        <v>-2641</v>
      </c>
      <c r="F44" s="20">
        <f aca="true" t="shared" si="18" ref="F44:M44">ROUND(-F9*$D$3,2)</f>
        <v>-32330.4</v>
      </c>
      <c r="G44" s="20">
        <f t="shared" si="18"/>
        <v>-55525.6</v>
      </c>
      <c r="H44" s="20">
        <f t="shared" si="18"/>
        <v>-58592.2</v>
      </c>
      <c r="I44" s="20">
        <f t="shared" si="18"/>
        <v>-34504</v>
      </c>
      <c r="J44" s="20">
        <f t="shared" si="18"/>
        <v>-40500.4</v>
      </c>
      <c r="K44" s="20">
        <f t="shared" si="18"/>
        <v>-34431.8</v>
      </c>
      <c r="L44" s="20">
        <f t="shared" si="18"/>
        <v>-17400.2</v>
      </c>
      <c r="M44" s="20">
        <f t="shared" si="18"/>
        <v>-9184.6</v>
      </c>
      <c r="N44" s="47">
        <f t="shared" si="17"/>
        <v>-418919.6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400758.3196585601</v>
      </c>
      <c r="C57" s="29">
        <f t="shared" si="21"/>
        <v>242022.384919</v>
      </c>
      <c r="D57" s="29">
        <f t="shared" si="21"/>
        <v>294073.78889925004</v>
      </c>
      <c r="E57" s="29">
        <f t="shared" si="21"/>
        <v>41967.774281599995</v>
      </c>
      <c r="F57" s="29">
        <f t="shared" si="21"/>
        <v>287246.39266109996</v>
      </c>
      <c r="G57" s="29">
        <f t="shared" si="21"/>
        <v>303475.0656</v>
      </c>
      <c r="H57" s="29">
        <f t="shared" si="21"/>
        <v>305901.59770000004</v>
      </c>
      <c r="I57" s="29">
        <f t="shared" si="21"/>
        <v>354105.49409199995</v>
      </c>
      <c r="J57" s="29">
        <f t="shared" si="21"/>
        <v>264967.20140709996</v>
      </c>
      <c r="K57" s="29">
        <f t="shared" si="21"/>
        <v>347735.98815968</v>
      </c>
      <c r="L57" s="29">
        <f t="shared" si="21"/>
        <v>129347.11139679998</v>
      </c>
      <c r="M57" s="29">
        <f t="shared" si="21"/>
        <v>66559.27125968</v>
      </c>
      <c r="N57" s="29">
        <f>SUM(B57:M57)</f>
        <v>3038160.3900347697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400758.32</v>
      </c>
      <c r="C60" s="36">
        <f aca="true" t="shared" si="22" ref="C60:M60">SUM(C61:C74)</f>
        <v>242022.39</v>
      </c>
      <c r="D60" s="36">
        <f t="shared" si="22"/>
        <v>294073.79</v>
      </c>
      <c r="E60" s="36">
        <f t="shared" si="22"/>
        <v>41967.77</v>
      </c>
      <c r="F60" s="36">
        <f t="shared" si="22"/>
        <v>287246.39</v>
      </c>
      <c r="G60" s="36">
        <f t="shared" si="22"/>
        <v>303475.07</v>
      </c>
      <c r="H60" s="36">
        <f t="shared" si="22"/>
        <v>305901.6</v>
      </c>
      <c r="I60" s="36">
        <f t="shared" si="22"/>
        <v>354105.49</v>
      </c>
      <c r="J60" s="36">
        <f t="shared" si="22"/>
        <v>264967.2</v>
      </c>
      <c r="K60" s="36">
        <f t="shared" si="22"/>
        <v>347735.99</v>
      </c>
      <c r="L60" s="36">
        <f t="shared" si="22"/>
        <v>129347.11</v>
      </c>
      <c r="M60" s="36">
        <f t="shared" si="22"/>
        <v>66559.28</v>
      </c>
      <c r="N60" s="29">
        <f>SUM(N61:N74)</f>
        <v>3038160.4000000004</v>
      </c>
    </row>
    <row r="61" spans="1:15" ht="18.75" customHeight="1">
      <c r="A61" s="17" t="s">
        <v>75</v>
      </c>
      <c r="B61" s="36">
        <v>74482.81</v>
      </c>
      <c r="C61" s="36">
        <v>71713.01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146195.82</v>
      </c>
      <c r="O61"/>
    </row>
    <row r="62" spans="1:15" ht="18.75" customHeight="1">
      <c r="A62" s="17" t="s">
        <v>76</v>
      </c>
      <c r="B62" s="36">
        <v>326275.51</v>
      </c>
      <c r="C62" s="36">
        <v>170309.38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496584.89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294073.79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294073.79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41967.77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41967.77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287246.39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287246.39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303475.07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303475.07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245142.63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245142.63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60758.97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60758.97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354105.49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354105.49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264967.2</v>
      </c>
      <c r="K70" s="35">
        <v>0</v>
      </c>
      <c r="L70" s="35">
        <v>0</v>
      </c>
      <c r="M70" s="35">
        <v>0</v>
      </c>
      <c r="N70" s="29">
        <f t="shared" si="23"/>
        <v>264967.2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347735.99</v>
      </c>
      <c r="L71" s="35">
        <v>0</v>
      </c>
      <c r="M71" s="62"/>
      <c r="N71" s="26">
        <f t="shared" si="23"/>
        <v>347735.99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129347.11</v>
      </c>
      <c r="M72" s="35">
        <v>0</v>
      </c>
      <c r="N72" s="29">
        <f t="shared" si="23"/>
        <v>129347.11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66559.28</v>
      </c>
      <c r="N73" s="26">
        <f t="shared" si="23"/>
        <v>66559.28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2.359460774748924</v>
      </c>
      <c r="C78" s="45">
        <v>2.301191854033079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2.047194959029608</v>
      </c>
      <c r="C79" s="45">
        <v>1.934453563938288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1.8751447749761543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2.6251165121215605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2.189752043010922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1.737685763104014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2.0431800843828536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2.00273432633717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1.9833086357660505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2.234632811306027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2.1359940763907486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2.5406390477285314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2.4913288576679933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2017-06-29T20:08:45Z</dcterms:modified>
  <cp:category/>
  <cp:version/>
  <cp:contentType/>
  <cp:contentStatus/>
</cp:coreProperties>
</file>