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<sst xmlns="http://schemas.openxmlformats.org/spreadsheetml/2006/main" count="105" uniqueCount="103">
  <si>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</si>
  <si>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</si>
  <si>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</si>
  <si>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</si>
  <si>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</si>
  <si>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</si>
  <si>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</si>
  <si>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</si>
  <si>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</si>
  <si>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</si>
  <si>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</si>
  <si>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</si>
  <si>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</si>
  <si>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</si>
  <si>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</si>
  <si>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</si>
  <si>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</si>
  <si>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</si>
  <si>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</si>
  <si>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</si>
  <si>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</si>
  <si>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</si>
  <si>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</si>
  <si>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</si>
  <si>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</si>
  <si>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</si>
  <si>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</si>
  <si>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</si>
  <si>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</si>
  <si>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</si>
  <si>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</si>
  <si>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</si>
  <si>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</si>
  <si>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</si>
  <si>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</si>
  <si>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</si>
  <si>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</si>
  <si>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</si>
  <si>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</si>
  <si>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</si>
  <si>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</si>
  <si>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</si>
  <si>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</si>
  <si>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</si>
  <si>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</si>
  <si>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</si>
  <si>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</si>
  <si>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</si>
  <si>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</si>
  <si>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</si>
  <si>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</si>
  <si>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</si>
  <si>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</si>
  <si>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</si>
  <si>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</si>
  <si>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</si>
  <si>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</si>
  <si>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</si>
  <si>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</si>
  <si>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</si>
  <si>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</si>
  <si>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</si>
  <si>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</si>
  <si>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</si>
  <si>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</si>
  <si>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</si>
  <si>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</si>
  <si>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</si>
  <si>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</si>
  <si>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</si>
  <si>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</si>
  <si>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</si>
  <si>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</si>
  <si>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</si>
  <si>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</si>
  <si>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</si>
  <si>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</si>
  <si>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</si>
  <si>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</si>
  <si>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</si>
  <si>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</si>
  <si>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</si>
  <si>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</si>
  <si>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</si>
  <si>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</si>
  <si>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</si>
  <si>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</si>
  <si>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</si>
  <si>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</si>
  <si>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</si>
  <si>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</si>
  <si>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</si>
  <si>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</si>
  <si>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</si>
  <si>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</si>
  <si>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</si>
  <si>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</si>
  <si>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</si>
  <si>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</si>
  <si>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</si>
  <si>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</si>
  <si>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</si>
  <si>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18/06/17 - VENCIMENTO 23/06/17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</si>
</sst>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219140</v>
      </c>
      <c r="C7" s="10">
        <f>C8+C20+C24</f>
        <v>143701</v>
      </c>
      <c r="D7" s="10">
        <f>D8+D20+D24</f>
        <v>174499</v>
      </c>
      <c r="E7" s="10">
        <f>E8+E20+E24</f>
        <v>20027</v>
      </c>
      <c r="F7" s="10">
        <f aca="true" t="shared" si="0" ref="F7:M7">F8+F20+F24</f>
        <v>144921</v>
      </c>
      <c r="G7" s="10">
        <f t="shared" si="0"/>
        <v>213780</v>
      </c>
      <c r="H7" s="10">
        <f t="shared" si="0"/>
        <v>179068</v>
      </c>
      <c r="I7" s="10">
        <f t="shared" si="0"/>
        <v>199405</v>
      </c>
      <c r="J7" s="10">
        <f t="shared" si="0"/>
        <v>138941</v>
      </c>
      <c r="K7" s="10">
        <f t="shared" si="0"/>
        <v>183841</v>
      </c>
      <c r="L7" s="10">
        <f t="shared" si="0"/>
        <v>58709</v>
      </c>
      <c r="M7" s="10">
        <f t="shared" si="0"/>
        <v>30656</v>
      </c>
      <c r="N7" s="10">
        <f>+N8+N20+N24</f>
        <v>1706688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90525</v>
      </c>
      <c r="C8" s="12">
        <f>+C9+C12+C16</f>
        <v>63712</v>
      </c>
      <c r="D8" s="12">
        <f>+D9+D12+D16</f>
        <v>81484</v>
      </c>
      <c r="E8" s="12">
        <f>+E9+E12+E16</f>
        <v>8313</v>
      </c>
      <c r="F8" s="12">
        <f aca="true" t="shared" si="1" ref="F8:M8">+F9+F12+F16</f>
        <v>63351</v>
      </c>
      <c r="G8" s="12">
        <f t="shared" si="1"/>
        <v>96828</v>
      </c>
      <c r="H8" s="12">
        <f t="shared" si="1"/>
        <v>80984</v>
      </c>
      <c r="I8" s="12">
        <f t="shared" si="1"/>
        <v>88347</v>
      </c>
      <c r="J8" s="12">
        <f t="shared" si="1"/>
        <v>63792</v>
      </c>
      <c r="K8" s="12">
        <f t="shared" si="1"/>
        <v>81002</v>
      </c>
      <c r="L8" s="12">
        <f t="shared" si="1"/>
        <v>29207</v>
      </c>
      <c r="M8" s="12">
        <f t="shared" si="1"/>
        <v>16137</v>
      </c>
      <c r="N8" s="12">
        <f>SUM(B8:M8)</f>
        <v>763682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12742</v>
      </c>
      <c r="C9" s="14">
        <v>11422</v>
      </c>
      <c r="D9" s="14">
        <v>10711</v>
      </c>
      <c r="E9" s="14">
        <v>633</v>
      </c>
      <c r="F9" s="14">
        <v>8443</v>
      </c>
      <c r="G9" s="14">
        <v>14988</v>
      </c>
      <c r="H9" s="14">
        <v>15030</v>
      </c>
      <c r="I9" s="14">
        <v>9033</v>
      </c>
      <c r="J9" s="14">
        <v>10951</v>
      </c>
      <c r="K9" s="14">
        <v>8974</v>
      </c>
      <c r="L9" s="14">
        <v>4641</v>
      </c>
      <c r="M9" s="14">
        <v>2457</v>
      </c>
      <c r="N9" s="12">
        <f aca="true" t="shared" si="2" ref="N9:N19">SUM(B9:M9)</f>
        <v>110025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12742</v>
      </c>
      <c r="C10" s="14">
        <f>+C9-C11</f>
        <v>11422</v>
      </c>
      <c r="D10" s="14">
        <f>+D9-D11</f>
        <v>10711</v>
      </c>
      <c r="E10" s="14">
        <f>+E9-E11</f>
        <v>633</v>
      </c>
      <c r="F10" s="14">
        <f aca="true" t="shared" si="3" ref="F10:M10">+F9-F11</f>
        <v>8443</v>
      </c>
      <c r="G10" s="14">
        <f t="shared" si="3"/>
        <v>14988</v>
      </c>
      <c r="H10" s="14">
        <f t="shared" si="3"/>
        <v>15030</v>
      </c>
      <c r="I10" s="14">
        <f t="shared" si="3"/>
        <v>9033</v>
      </c>
      <c r="J10" s="14">
        <f t="shared" si="3"/>
        <v>10951</v>
      </c>
      <c r="K10" s="14">
        <f t="shared" si="3"/>
        <v>8974</v>
      </c>
      <c r="L10" s="14">
        <f t="shared" si="3"/>
        <v>4641</v>
      </c>
      <c r="M10" s="14">
        <f t="shared" si="3"/>
        <v>2457</v>
      </c>
      <c r="N10" s="12">
        <f t="shared" si="2"/>
        <v>110025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71090</v>
      </c>
      <c r="C12" s="14">
        <f>C13+C14+C15</f>
        <v>48058</v>
      </c>
      <c r="D12" s="14">
        <f>D13+D14+D15</f>
        <v>65600</v>
      </c>
      <c r="E12" s="14">
        <f>E13+E14+E15</f>
        <v>7143</v>
      </c>
      <c r="F12" s="14">
        <f aca="true" t="shared" si="4" ref="F12:M12">F13+F14+F15</f>
        <v>50579</v>
      </c>
      <c r="G12" s="14">
        <f t="shared" si="4"/>
        <v>75317</v>
      </c>
      <c r="H12" s="14">
        <f t="shared" si="4"/>
        <v>60630</v>
      </c>
      <c r="I12" s="14">
        <f t="shared" si="4"/>
        <v>72749</v>
      </c>
      <c r="J12" s="14">
        <f t="shared" si="4"/>
        <v>48455</v>
      </c>
      <c r="K12" s="14">
        <f t="shared" si="4"/>
        <v>65128</v>
      </c>
      <c r="L12" s="14">
        <f t="shared" si="4"/>
        <v>22869</v>
      </c>
      <c r="M12" s="14">
        <f t="shared" si="4"/>
        <v>12828</v>
      </c>
      <c r="N12" s="12">
        <f t="shared" si="2"/>
        <v>600446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33177</v>
      </c>
      <c r="C13" s="14">
        <v>23681</v>
      </c>
      <c r="D13" s="14">
        <v>30878</v>
      </c>
      <c r="E13" s="14">
        <v>3381</v>
      </c>
      <c r="F13" s="14">
        <v>24031</v>
      </c>
      <c r="G13" s="14">
        <v>35762</v>
      </c>
      <c r="H13" s="14">
        <v>29630</v>
      </c>
      <c r="I13" s="14">
        <v>34967</v>
      </c>
      <c r="J13" s="14">
        <v>22332</v>
      </c>
      <c r="K13" s="14">
        <v>28632</v>
      </c>
      <c r="L13" s="14">
        <v>9825</v>
      </c>
      <c r="M13" s="14">
        <v>5321</v>
      </c>
      <c r="N13" s="12">
        <f t="shared" si="2"/>
        <v>281617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36662</v>
      </c>
      <c r="C14" s="14">
        <v>23040</v>
      </c>
      <c r="D14" s="14">
        <v>33752</v>
      </c>
      <c r="E14" s="14">
        <v>3598</v>
      </c>
      <c r="F14" s="14">
        <v>25577</v>
      </c>
      <c r="G14" s="14">
        <v>37445</v>
      </c>
      <c r="H14" s="14">
        <v>29627</v>
      </c>
      <c r="I14" s="14">
        <v>36775</v>
      </c>
      <c r="J14" s="14">
        <v>25137</v>
      </c>
      <c r="K14" s="14">
        <v>35436</v>
      </c>
      <c r="L14" s="14">
        <v>12590</v>
      </c>
      <c r="M14" s="14">
        <v>7288</v>
      </c>
      <c r="N14" s="12">
        <f t="shared" si="2"/>
        <v>306927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1251</v>
      </c>
      <c r="C15" s="14">
        <v>1337</v>
      </c>
      <c r="D15" s="14">
        <v>970</v>
      </c>
      <c r="E15" s="14">
        <v>164</v>
      </c>
      <c r="F15" s="14">
        <v>971</v>
      </c>
      <c r="G15" s="14">
        <v>2110</v>
      </c>
      <c r="H15" s="14">
        <v>1373</v>
      </c>
      <c r="I15" s="14">
        <v>1007</v>
      </c>
      <c r="J15" s="14">
        <v>986</v>
      </c>
      <c r="K15" s="14">
        <v>1060</v>
      </c>
      <c r="L15" s="14">
        <v>454</v>
      </c>
      <c r="M15" s="14">
        <v>219</v>
      </c>
      <c r="N15" s="12">
        <f t="shared" si="2"/>
        <v>11902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6693</v>
      </c>
      <c r="C16" s="14">
        <f>C17+C18+C19</f>
        <v>4232</v>
      </c>
      <c r="D16" s="14">
        <f>D17+D18+D19</f>
        <v>5173</v>
      </c>
      <c r="E16" s="14">
        <f>E17+E18+E19</f>
        <v>537</v>
      </c>
      <c r="F16" s="14">
        <f aca="true" t="shared" si="5" ref="F16:M16">F17+F18+F19</f>
        <v>4329</v>
      </c>
      <c r="G16" s="14">
        <f t="shared" si="5"/>
        <v>6523</v>
      </c>
      <c r="H16" s="14">
        <f t="shared" si="5"/>
        <v>5324</v>
      </c>
      <c r="I16" s="14">
        <f t="shared" si="5"/>
        <v>6565</v>
      </c>
      <c r="J16" s="14">
        <f t="shared" si="5"/>
        <v>4386</v>
      </c>
      <c r="K16" s="14">
        <f t="shared" si="5"/>
        <v>6900</v>
      </c>
      <c r="L16" s="14">
        <f t="shared" si="5"/>
        <v>1697</v>
      </c>
      <c r="M16" s="14">
        <f t="shared" si="5"/>
        <v>852</v>
      </c>
      <c r="N16" s="12">
        <f t="shared" si="2"/>
        <v>53211</v>
      </c>
    </row>
    <row r="17" spans="1:25" ht="18.75" customHeight="1">
      <c r="A17" s="15" t="s">
        <v>16</v>
      </c>
      <c r="B17" s="14">
        <v>6396</v>
      </c>
      <c r="C17" s="14">
        <v>4026</v>
      </c>
      <c r="D17" s="14">
        <v>4865</v>
      </c>
      <c r="E17" s="14">
        <v>514</v>
      </c>
      <c r="F17" s="14">
        <v>4112</v>
      </c>
      <c r="G17" s="14">
        <v>6213</v>
      </c>
      <c r="H17" s="14">
        <v>5067</v>
      </c>
      <c r="I17" s="14">
        <v>6320</v>
      </c>
      <c r="J17" s="14">
        <v>4108</v>
      </c>
      <c r="K17" s="14">
        <v>6525</v>
      </c>
      <c r="L17" s="14">
        <v>1530</v>
      </c>
      <c r="M17" s="14">
        <v>770</v>
      </c>
      <c r="N17" s="12">
        <f t="shared" si="2"/>
        <v>50446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296</v>
      </c>
      <c r="C18" s="14">
        <v>200</v>
      </c>
      <c r="D18" s="14">
        <v>306</v>
      </c>
      <c r="E18" s="14">
        <v>22</v>
      </c>
      <c r="F18" s="14">
        <v>216</v>
      </c>
      <c r="G18" s="14">
        <v>309</v>
      </c>
      <c r="H18" s="14">
        <v>256</v>
      </c>
      <c r="I18" s="14">
        <v>242</v>
      </c>
      <c r="J18" s="14">
        <v>276</v>
      </c>
      <c r="K18" s="14">
        <v>375</v>
      </c>
      <c r="L18" s="14">
        <v>167</v>
      </c>
      <c r="M18" s="14">
        <v>82</v>
      </c>
      <c r="N18" s="12">
        <f t="shared" si="2"/>
        <v>2747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</v>
      </c>
      <c r="C19" s="14">
        <v>6</v>
      </c>
      <c r="D19" s="14">
        <v>2</v>
      </c>
      <c r="E19" s="14">
        <v>1</v>
      </c>
      <c r="F19" s="14">
        <v>1</v>
      </c>
      <c r="G19" s="14">
        <v>1</v>
      </c>
      <c r="H19" s="14">
        <v>1</v>
      </c>
      <c r="I19" s="14">
        <v>3</v>
      </c>
      <c r="J19" s="14">
        <v>2</v>
      </c>
      <c r="K19" s="14">
        <v>0</v>
      </c>
      <c r="L19" s="14">
        <v>0</v>
      </c>
      <c r="M19" s="14">
        <v>0</v>
      </c>
      <c r="N19" s="12">
        <f t="shared" si="2"/>
        <v>18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49961</v>
      </c>
      <c r="C20" s="18">
        <f>C21+C22+C23</f>
        <v>28779</v>
      </c>
      <c r="D20" s="18">
        <f>D21+D22+D23</f>
        <v>34827</v>
      </c>
      <c r="E20" s="18">
        <f>E21+E22+E23</f>
        <v>4144</v>
      </c>
      <c r="F20" s="18">
        <f aca="true" t="shared" si="6" ref="F20:M20">F21+F22+F23</f>
        <v>29032</v>
      </c>
      <c r="G20" s="18">
        <f t="shared" si="6"/>
        <v>39989</v>
      </c>
      <c r="H20" s="18">
        <f t="shared" si="6"/>
        <v>37316</v>
      </c>
      <c r="I20" s="18">
        <f t="shared" si="6"/>
        <v>49205</v>
      </c>
      <c r="J20" s="18">
        <f t="shared" si="6"/>
        <v>28848</v>
      </c>
      <c r="K20" s="18">
        <f t="shared" si="6"/>
        <v>51247</v>
      </c>
      <c r="L20" s="18">
        <f t="shared" si="6"/>
        <v>14800</v>
      </c>
      <c r="M20" s="18">
        <f t="shared" si="6"/>
        <v>7600</v>
      </c>
      <c r="N20" s="12">
        <f aca="true" t="shared" si="7" ref="N20:N26">SUM(B20:M20)</f>
        <v>375748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26391</v>
      </c>
      <c r="C21" s="14">
        <v>17097</v>
      </c>
      <c r="D21" s="14">
        <v>17976</v>
      </c>
      <c r="E21" s="14">
        <v>2249</v>
      </c>
      <c r="F21" s="14">
        <v>16012</v>
      </c>
      <c r="G21" s="14">
        <v>21437</v>
      </c>
      <c r="H21" s="14">
        <v>21441</v>
      </c>
      <c r="I21" s="14">
        <v>27316</v>
      </c>
      <c r="J21" s="14">
        <v>15497</v>
      </c>
      <c r="K21" s="14">
        <v>25644</v>
      </c>
      <c r="L21" s="14">
        <v>7637</v>
      </c>
      <c r="M21" s="14">
        <v>3718</v>
      </c>
      <c r="N21" s="12">
        <f t="shared" si="7"/>
        <v>202415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22985</v>
      </c>
      <c r="C22" s="14">
        <v>11226</v>
      </c>
      <c r="D22" s="14">
        <v>16487</v>
      </c>
      <c r="E22" s="14">
        <v>1844</v>
      </c>
      <c r="F22" s="14">
        <v>12607</v>
      </c>
      <c r="G22" s="14">
        <v>17855</v>
      </c>
      <c r="H22" s="14">
        <v>15383</v>
      </c>
      <c r="I22" s="14">
        <v>21415</v>
      </c>
      <c r="J22" s="14">
        <v>12964</v>
      </c>
      <c r="K22" s="14">
        <v>25059</v>
      </c>
      <c r="L22" s="14">
        <v>6965</v>
      </c>
      <c r="M22" s="14">
        <v>3786</v>
      </c>
      <c r="N22" s="12">
        <f t="shared" si="7"/>
        <v>168576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585</v>
      </c>
      <c r="C23" s="14">
        <v>456</v>
      </c>
      <c r="D23" s="14">
        <v>364</v>
      </c>
      <c r="E23" s="14">
        <v>51</v>
      </c>
      <c r="F23" s="14">
        <v>413</v>
      </c>
      <c r="G23" s="14">
        <v>697</v>
      </c>
      <c r="H23" s="14">
        <v>492</v>
      </c>
      <c r="I23" s="14">
        <v>474</v>
      </c>
      <c r="J23" s="14">
        <v>387</v>
      </c>
      <c r="K23" s="14">
        <v>544</v>
      </c>
      <c r="L23" s="14">
        <v>198</v>
      </c>
      <c r="M23" s="14">
        <v>96</v>
      </c>
      <c r="N23" s="12">
        <f t="shared" si="7"/>
        <v>4757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78654</v>
      </c>
      <c r="C24" s="14">
        <f>C25+C26</f>
        <v>51210</v>
      </c>
      <c r="D24" s="14">
        <f>D25+D26</f>
        <v>58188</v>
      </c>
      <c r="E24" s="14">
        <f>E25+E26</f>
        <v>7570</v>
      </c>
      <c r="F24" s="14">
        <f aca="true" t="shared" si="8" ref="F24:M24">F25+F26</f>
        <v>52538</v>
      </c>
      <c r="G24" s="14">
        <f t="shared" si="8"/>
        <v>76963</v>
      </c>
      <c r="H24" s="14">
        <f t="shared" si="8"/>
        <v>60768</v>
      </c>
      <c r="I24" s="14">
        <f t="shared" si="8"/>
        <v>61853</v>
      </c>
      <c r="J24" s="14">
        <f t="shared" si="8"/>
        <v>46301</v>
      </c>
      <c r="K24" s="14">
        <f t="shared" si="8"/>
        <v>51592</v>
      </c>
      <c r="L24" s="14">
        <f t="shared" si="8"/>
        <v>14702</v>
      </c>
      <c r="M24" s="14">
        <f t="shared" si="8"/>
        <v>6919</v>
      </c>
      <c r="N24" s="12">
        <f t="shared" si="7"/>
        <v>567258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33685</v>
      </c>
      <c r="C25" s="14">
        <v>26613</v>
      </c>
      <c r="D25" s="14">
        <v>29614</v>
      </c>
      <c r="E25" s="14">
        <v>4200</v>
      </c>
      <c r="F25" s="14">
        <v>27143</v>
      </c>
      <c r="G25" s="14">
        <v>40436</v>
      </c>
      <c r="H25" s="14">
        <v>33140</v>
      </c>
      <c r="I25" s="14">
        <v>28229</v>
      </c>
      <c r="J25" s="14">
        <v>23907</v>
      </c>
      <c r="K25" s="14">
        <v>24154</v>
      </c>
      <c r="L25" s="14">
        <v>6823</v>
      </c>
      <c r="M25" s="14">
        <v>2981</v>
      </c>
      <c r="N25" s="12">
        <f t="shared" si="7"/>
        <v>280925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44969</v>
      </c>
      <c r="C26" s="14">
        <v>24597</v>
      </c>
      <c r="D26" s="14">
        <v>28574</v>
      </c>
      <c r="E26" s="14">
        <v>3370</v>
      </c>
      <c r="F26" s="14">
        <v>25395</v>
      </c>
      <c r="G26" s="14">
        <v>36527</v>
      </c>
      <c r="H26" s="14">
        <v>27628</v>
      </c>
      <c r="I26" s="14">
        <v>33624</v>
      </c>
      <c r="J26" s="14">
        <v>22394</v>
      </c>
      <c r="K26" s="14">
        <v>27438</v>
      </c>
      <c r="L26" s="14">
        <v>7879</v>
      </c>
      <c r="M26" s="14">
        <v>3938</v>
      </c>
      <c r="N26" s="12">
        <f t="shared" si="7"/>
        <v>286333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459661.15450440004</v>
      </c>
      <c r="C36" s="61">
        <f aca="true" t="shared" si="11" ref="C36:M36">C37+C38+C39+C40</f>
        <v>291537.68498049997</v>
      </c>
      <c r="D36" s="61">
        <f t="shared" si="11"/>
        <v>337379.04107495</v>
      </c>
      <c r="E36" s="61">
        <f t="shared" si="11"/>
        <v>52474.52179679999</v>
      </c>
      <c r="F36" s="61">
        <f t="shared" si="11"/>
        <v>317356.17682805</v>
      </c>
      <c r="G36" s="61">
        <f t="shared" si="11"/>
        <v>371389.904</v>
      </c>
      <c r="H36" s="61">
        <f t="shared" si="11"/>
        <v>364382.1316</v>
      </c>
      <c r="I36" s="61">
        <f t="shared" si="11"/>
        <v>395436.62447899993</v>
      </c>
      <c r="J36" s="61">
        <f t="shared" si="11"/>
        <v>310447.33877629996</v>
      </c>
      <c r="K36" s="61">
        <f t="shared" si="11"/>
        <v>392611.68532815995</v>
      </c>
      <c r="L36" s="61">
        <f t="shared" si="11"/>
        <v>149137.49262386997</v>
      </c>
      <c r="M36" s="61">
        <f t="shared" si="11"/>
        <v>76368.19393536</v>
      </c>
      <c r="N36" s="61">
        <f>N37+N38+N39+N40</f>
        <v>3518181.949927389</v>
      </c>
    </row>
    <row r="37" spans="1:14" ht="18.75" customHeight="1">
      <c r="A37" s="58" t="s">
        <v>55</v>
      </c>
      <c r="B37" s="55">
        <f aca="true" t="shared" si="12" ref="B37:M37">B29*B7</f>
        <v>457761.54600000003</v>
      </c>
      <c r="C37" s="55">
        <f t="shared" si="12"/>
        <v>289988.61799999996</v>
      </c>
      <c r="D37" s="55">
        <f t="shared" si="12"/>
        <v>325999.0318</v>
      </c>
      <c r="E37" s="55">
        <f t="shared" si="12"/>
        <v>51954.043399999995</v>
      </c>
      <c r="F37" s="55">
        <f t="shared" si="12"/>
        <v>316116.1773</v>
      </c>
      <c r="G37" s="55">
        <f t="shared" si="12"/>
        <v>369818.022</v>
      </c>
      <c r="H37" s="55">
        <f t="shared" si="12"/>
        <v>362487.35240000003</v>
      </c>
      <c r="I37" s="55">
        <f t="shared" si="12"/>
        <v>394024.27999999997</v>
      </c>
      <c r="J37" s="55">
        <f t="shared" si="12"/>
        <v>309213.1955</v>
      </c>
      <c r="K37" s="55">
        <f t="shared" si="12"/>
        <v>391158.49569999997</v>
      </c>
      <c r="L37" s="55">
        <f t="shared" si="12"/>
        <v>148298.93399999998</v>
      </c>
      <c r="M37" s="55">
        <f t="shared" si="12"/>
        <v>75873.6</v>
      </c>
      <c r="N37" s="57">
        <f>SUM(B37:M37)</f>
        <v>3492693.2960999995</v>
      </c>
    </row>
    <row r="38" spans="1:14" ht="18.75" customHeight="1">
      <c r="A38" s="58" t="s">
        <v>56</v>
      </c>
      <c r="B38" s="55">
        <f aca="true" t="shared" si="13" ref="B38:M38">B30*B7</f>
        <v>-1357.4714956</v>
      </c>
      <c r="C38" s="55">
        <f t="shared" si="13"/>
        <v>-843.4530195</v>
      </c>
      <c r="D38" s="55">
        <f t="shared" si="13"/>
        <v>-968.46072505</v>
      </c>
      <c r="E38" s="55">
        <f t="shared" si="13"/>
        <v>-125.8016032</v>
      </c>
      <c r="F38" s="55">
        <f t="shared" si="13"/>
        <v>-921.40047195</v>
      </c>
      <c r="G38" s="55">
        <f t="shared" si="13"/>
        <v>-1090.278</v>
      </c>
      <c r="H38" s="55">
        <f t="shared" si="13"/>
        <v>-1002.7808</v>
      </c>
      <c r="I38" s="55">
        <f t="shared" si="13"/>
        <v>-1134.255521</v>
      </c>
      <c r="J38" s="55">
        <f t="shared" si="13"/>
        <v>-884.4567237</v>
      </c>
      <c r="K38" s="55">
        <f t="shared" si="13"/>
        <v>-1149.05037184</v>
      </c>
      <c r="L38" s="55">
        <f t="shared" si="13"/>
        <v>-432.60137613</v>
      </c>
      <c r="M38" s="55">
        <f t="shared" si="13"/>
        <v>-224.44606464</v>
      </c>
      <c r="N38" s="25">
        <f>SUM(B38:M38)</f>
        <v>-10134.45617261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10187.07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-48419.6</v>
      </c>
      <c r="C42" s="25">
        <f aca="true" t="shared" si="15" ref="C42:M42">+C43+C46+C54+C55</f>
        <v>-43403.6</v>
      </c>
      <c r="D42" s="25">
        <f t="shared" si="15"/>
        <v>-40701.8</v>
      </c>
      <c r="E42" s="25">
        <f t="shared" si="15"/>
        <v>-3405.4</v>
      </c>
      <c r="F42" s="25">
        <f t="shared" si="15"/>
        <v>-32083.4</v>
      </c>
      <c r="G42" s="25">
        <f t="shared" si="15"/>
        <v>-56954.4</v>
      </c>
      <c r="H42" s="25">
        <f t="shared" si="15"/>
        <v>-57614</v>
      </c>
      <c r="I42" s="25">
        <f t="shared" si="15"/>
        <v>-34325.4</v>
      </c>
      <c r="J42" s="25">
        <f t="shared" si="15"/>
        <v>-41613.8</v>
      </c>
      <c r="K42" s="25">
        <f t="shared" si="15"/>
        <v>-34101.2</v>
      </c>
      <c r="L42" s="25">
        <f t="shared" si="15"/>
        <v>-17635.8</v>
      </c>
      <c r="M42" s="25">
        <f t="shared" si="15"/>
        <v>-9336.6</v>
      </c>
      <c r="N42" s="25">
        <f>+N43+N46+N54+N55</f>
        <v>-419594.99999999994</v>
      </c>
    </row>
    <row r="43" spans="1:14" ht="18.75" customHeight="1">
      <c r="A43" s="17" t="s">
        <v>60</v>
      </c>
      <c r="B43" s="26">
        <f>B44+B45</f>
        <v>-48419.6</v>
      </c>
      <c r="C43" s="26">
        <f>C44+C45</f>
        <v>-43403.6</v>
      </c>
      <c r="D43" s="26">
        <f>D44+D45</f>
        <v>-40701.8</v>
      </c>
      <c r="E43" s="26">
        <f>E44+E45</f>
        <v>-2405.4</v>
      </c>
      <c r="F43" s="26">
        <f aca="true" t="shared" si="16" ref="F43:M43">F44+F45</f>
        <v>-32083.4</v>
      </c>
      <c r="G43" s="26">
        <f t="shared" si="16"/>
        <v>-56954.4</v>
      </c>
      <c r="H43" s="26">
        <f t="shared" si="16"/>
        <v>-57114</v>
      </c>
      <c r="I43" s="26">
        <f t="shared" si="16"/>
        <v>-34325.4</v>
      </c>
      <c r="J43" s="26">
        <f t="shared" si="16"/>
        <v>-41613.8</v>
      </c>
      <c r="K43" s="26">
        <f t="shared" si="16"/>
        <v>-34101.2</v>
      </c>
      <c r="L43" s="26">
        <f t="shared" si="16"/>
        <v>-17635.8</v>
      </c>
      <c r="M43" s="26">
        <f t="shared" si="16"/>
        <v>-9336.6</v>
      </c>
      <c r="N43" s="25">
        <f aca="true" t="shared" si="17" ref="N43:N55">SUM(B43:M43)</f>
        <v>-418094.99999999994</v>
      </c>
    </row>
    <row r="44" spans="1:25" ht="18.75" customHeight="1">
      <c r="A44" s="13" t="s">
        <v>61</v>
      </c>
      <c r="B44" s="20">
        <f>ROUND(-B9*$D$3,2)</f>
        <v>-48419.6</v>
      </c>
      <c r="C44" s="20">
        <f>ROUND(-C9*$D$3,2)</f>
        <v>-43403.6</v>
      </c>
      <c r="D44" s="20">
        <f>ROUND(-D9*$D$3,2)</f>
        <v>-40701.8</v>
      </c>
      <c r="E44" s="20">
        <f>ROUND(-E9*$D$3,2)</f>
        <v>-2405.4</v>
      </c>
      <c r="F44" s="20">
        <f aca="true" t="shared" si="18" ref="F44:M44">ROUND(-F9*$D$3,2)</f>
        <v>-32083.4</v>
      </c>
      <c r="G44" s="20">
        <f t="shared" si="18"/>
        <v>-56954.4</v>
      </c>
      <c r="H44" s="20">
        <f t="shared" si="18"/>
        <v>-57114</v>
      </c>
      <c r="I44" s="20">
        <f t="shared" si="18"/>
        <v>-34325.4</v>
      </c>
      <c r="J44" s="20">
        <f t="shared" si="18"/>
        <v>-41613.8</v>
      </c>
      <c r="K44" s="20">
        <f t="shared" si="18"/>
        <v>-34101.2</v>
      </c>
      <c r="L44" s="20">
        <f t="shared" si="18"/>
        <v>-17635.8</v>
      </c>
      <c r="M44" s="20">
        <f t="shared" si="18"/>
        <v>-9336.6</v>
      </c>
      <c r="N44" s="47">
        <f t="shared" si="17"/>
        <v>-418094.99999999994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411241.55450440006</v>
      </c>
      <c r="C57" s="29">
        <f t="shared" si="21"/>
        <v>248134.08498049996</v>
      </c>
      <c r="D57" s="29">
        <f t="shared" si="21"/>
        <v>296677.24107495</v>
      </c>
      <c r="E57" s="29">
        <f t="shared" si="21"/>
        <v>49069.12179679999</v>
      </c>
      <c r="F57" s="29">
        <f t="shared" si="21"/>
        <v>285272.77682805</v>
      </c>
      <c r="G57" s="29">
        <f t="shared" si="21"/>
        <v>314435.50399999996</v>
      </c>
      <c r="H57" s="29">
        <f t="shared" si="21"/>
        <v>306768.1316</v>
      </c>
      <c r="I57" s="29">
        <f t="shared" si="21"/>
        <v>361111.2244789999</v>
      </c>
      <c r="J57" s="29">
        <f t="shared" si="21"/>
        <v>268833.5387763</v>
      </c>
      <c r="K57" s="29">
        <f t="shared" si="21"/>
        <v>358510.48532815994</v>
      </c>
      <c r="L57" s="29">
        <f t="shared" si="21"/>
        <v>131501.69262386998</v>
      </c>
      <c r="M57" s="29">
        <f t="shared" si="21"/>
        <v>67031.59393536</v>
      </c>
      <c r="N57" s="29">
        <f>SUM(B57:M57)</f>
        <v>3098586.9499273896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411241.56</v>
      </c>
      <c r="C60" s="36">
        <f aca="true" t="shared" si="22" ref="C60:M60">SUM(C61:C74)</f>
        <v>248134.08000000002</v>
      </c>
      <c r="D60" s="36">
        <f t="shared" si="22"/>
        <v>296677.24</v>
      </c>
      <c r="E60" s="36">
        <f t="shared" si="22"/>
        <v>49069.12</v>
      </c>
      <c r="F60" s="36">
        <f t="shared" si="22"/>
        <v>285272.78</v>
      </c>
      <c r="G60" s="36">
        <f t="shared" si="22"/>
        <v>314435.5</v>
      </c>
      <c r="H60" s="36">
        <f t="shared" si="22"/>
        <v>306768.13</v>
      </c>
      <c r="I60" s="36">
        <f t="shared" si="22"/>
        <v>361111.22</v>
      </c>
      <c r="J60" s="36">
        <f t="shared" si="22"/>
        <v>268833.54</v>
      </c>
      <c r="K60" s="36">
        <f t="shared" si="22"/>
        <v>358510.49</v>
      </c>
      <c r="L60" s="36">
        <f t="shared" si="22"/>
        <v>131501.69</v>
      </c>
      <c r="M60" s="36">
        <f t="shared" si="22"/>
        <v>67031.59</v>
      </c>
      <c r="N60" s="29">
        <f>SUM(N61:N74)</f>
        <v>3098586.94</v>
      </c>
    </row>
    <row r="61" spans="1:15" ht="18.75" customHeight="1">
      <c r="A61" s="17" t="s">
        <v>75</v>
      </c>
      <c r="B61" s="36">
        <v>76310.62</v>
      </c>
      <c r="C61" s="36">
        <v>73686.42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149997.03999999998</v>
      </c>
      <c r="O61"/>
    </row>
    <row r="62" spans="1:15" ht="18.75" customHeight="1">
      <c r="A62" s="17" t="s">
        <v>76</v>
      </c>
      <c r="B62" s="36">
        <v>334930.94</v>
      </c>
      <c r="C62" s="36">
        <v>174447.66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509378.6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296677.24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296677.24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49069.12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49069.12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285272.78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285272.78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314435.5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314435.5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246936.1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246936.1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59832.03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59832.03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361111.22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361111.22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268833.54</v>
      </c>
      <c r="K70" s="35">
        <v>0</v>
      </c>
      <c r="L70" s="35">
        <v>0</v>
      </c>
      <c r="M70" s="35">
        <v>0</v>
      </c>
      <c r="N70" s="29">
        <f t="shared" si="23"/>
        <v>268833.54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358510.49</v>
      </c>
      <c r="L71" s="35">
        <v>0</v>
      </c>
      <c r="M71" s="62"/>
      <c r="N71" s="26">
        <f t="shared" si="23"/>
        <v>358510.49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131501.69</v>
      </c>
      <c r="M72" s="35">
        <v>0</v>
      </c>
      <c r="N72" s="29">
        <f t="shared" si="23"/>
        <v>131501.69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67031.59</v>
      </c>
      <c r="N73" s="26">
        <f t="shared" si="23"/>
        <v>67031.59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2.3576616021944803</v>
      </c>
      <c r="C78" s="45">
        <v>2.299364236418808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2.046906657070889</v>
      </c>
      <c r="C79" s="45">
        <v>1.9341329601172248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1.8750363674000998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2.6201888349128675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2.189856382636402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1.7372528019459257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2.0430237077123667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2.0029831493381667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1.9830827937062758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2.2343824988757817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2.1356046003239753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2.5402833062029666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2.491133674822547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2017-06-22T22:19:16Z</dcterms:modified>
  <cp:category/>
  <cp:version/>
  <cp:contentType/>
  <cp:contentStatus/>
</cp:coreProperties>
</file>