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<sst xmlns="http://schemas.openxmlformats.org/spreadsheetml/2006/main" count="105" uniqueCount="103">
  <si>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</si>
  <si>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</si>
  <si>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</si>
  <si>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</si>
  <si>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</si>
  <si>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</si>
  <si>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</si>
  <si>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</si>
  <si>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</si>
  <si>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</si>
  <si>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</si>
  <si>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</si>
  <si>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</si>
  <si>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</si>
  <si>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</si>
  <si>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</si>
  <si>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</si>
  <si>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</si>
  <si>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</si>
  <si>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</si>
  <si>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</si>
  <si>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</si>
  <si>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</si>
  <si>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</si>
  <si>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</si>
  <si>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</si>
  <si>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</si>
  <si>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</si>
  <si>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</si>
  <si>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</si>
  <si>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</si>
  <si>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</si>
  <si>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</si>
  <si>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</si>
  <si>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</si>
  <si>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</si>
  <si>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</si>
  <si>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</si>
  <si>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</si>
  <si>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</si>
  <si>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</si>
  <si>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</si>
  <si>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</si>
  <si>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</si>
  <si>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</si>
  <si>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</si>
  <si>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</si>
  <si>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</si>
  <si>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</si>
  <si>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</si>
  <si>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</si>
  <si>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</si>
  <si>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</si>
  <si>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</si>
  <si>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</si>
  <si>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</si>
  <si>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</si>
  <si>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</si>
  <si>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</si>
  <si>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</si>
  <si>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</si>
  <si>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</si>
  <si>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</si>
  <si>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</si>
  <si>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</si>
  <si>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</si>
  <si>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</si>
  <si>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</si>
  <si>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</si>
  <si>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</si>
  <si>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</si>
  <si>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</si>
  <si>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</si>
  <si>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</si>
  <si>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</si>
  <si>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</si>
  <si>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</si>
  <si>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</si>
  <si>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</si>
  <si>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</si>
  <si>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</si>
  <si>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</si>
  <si>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</si>
  <si>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</si>
  <si>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</si>
  <si>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</si>
  <si>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</si>
  <si>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</si>
  <si>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</si>
  <si>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</si>
  <si>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</si>
  <si>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</si>
  <si>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</si>
  <si>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</si>
  <si>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</si>
  <si>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</si>
  <si>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</si>
  <si>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</si>
  <si>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</si>
  <si>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</si>
  <si>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</si>
  <si>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</si>
  <si>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11/06/17 - VENCIMENTO 19/06/17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</si>
</sst>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1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232376</v>
      </c>
      <c r="C7" s="10">
        <f>C8+C20+C24</f>
        <v>152637</v>
      </c>
      <c r="D7" s="10">
        <f>D8+D20+D24</f>
        <v>190800</v>
      </c>
      <c r="E7" s="10">
        <f>E8+E20+E24</f>
        <v>20424</v>
      </c>
      <c r="F7" s="10">
        <f aca="true" t="shared" si="0" ref="F7:M7">F8+F20+F24</f>
        <v>156650</v>
      </c>
      <c r="G7" s="10">
        <f t="shared" si="0"/>
        <v>230576</v>
      </c>
      <c r="H7" s="10">
        <f t="shared" si="0"/>
        <v>193842</v>
      </c>
      <c r="I7" s="10">
        <f t="shared" si="0"/>
        <v>205390</v>
      </c>
      <c r="J7" s="10">
        <f t="shared" si="0"/>
        <v>143835</v>
      </c>
      <c r="K7" s="10">
        <f t="shared" si="0"/>
        <v>190036</v>
      </c>
      <c r="L7" s="10">
        <f t="shared" si="0"/>
        <v>59391</v>
      </c>
      <c r="M7" s="10">
        <f t="shared" si="0"/>
        <v>31567</v>
      </c>
      <c r="N7" s="10">
        <f>+N8+N20+N24</f>
        <v>1807524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98003</v>
      </c>
      <c r="C8" s="12">
        <f>+C9+C12+C16</f>
        <v>69153</v>
      </c>
      <c r="D8" s="12">
        <f>+D9+D12+D16</f>
        <v>89850</v>
      </c>
      <c r="E8" s="12">
        <f>+E9+E12+E16</f>
        <v>8864</v>
      </c>
      <c r="F8" s="12">
        <f aca="true" t="shared" si="1" ref="F8:M8">+F9+F12+F16</f>
        <v>69035</v>
      </c>
      <c r="G8" s="12">
        <f t="shared" si="1"/>
        <v>104676</v>
      </c>
      <c r="H8" s="12">
        <f t="shared" si="1"/>
        <v>88572</v>
      </c>
      <c r="I8" s="12">
        <f t="shared" si="1"/>
        <v>91846</v>
      </c>
      <c r="J8" s="12">
        <f t="shared" si="1"/>
        <v>65987</v>
      </c>
      <c r="K8" s="12">
        <f t="shared" si="1"/>
        <v>85038</v>
      </c>
      <c r="L8" s="12">
        <f t="shared" si="1"/>
        <v>29693</v>
      </c>
      <c r="M8" s="12">
        <f t="shared" si="1"/>
        <v>16605</v>
      </c>
      <c r="N8" s="12">
        <f>SUM(B8:M8)</f>
        <v>817322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14634</v>
      </c>
      <c r="C9" s="14">
        <v>13105</v>
      </c>
      <c r="D9" s="14">
        <v>12295</v>
      </c>
      <c r="E9" s="14">
        <v>845</v>
      </c>
      <c r="F9" s="14">
        <v>9914</v>
      </c>
      <c r="G9" s="14">
        <v>16796</v>
      </c>
      <c r="H9" s="14">
        <v>17389</v>
      </c>
      <c r="I9" s="14">
        <v>9975</v>
      </c>
      <c r="J9" s="14">
        <v>11394</v>
      </c>
      <c r="K9" s="14">
        <v>10656</v>
      </c>
      <c r="L9" s="14">
        <v>4923</v>
      </c>
      <c r="M9" s="14">
        <v>2672</v>
      </c>
      <c r="N9" s="12">
        <f aca="true" t="shared" si="2" ref="N9:N19">SUM(B9:M9)</f>
        <v>124598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14634</v>
      </c>
      <c r="C10" s="14">
        <f>+C9-C11</f>
        <v>13105</v>
      </c>
      <c r="D10" s="14">
        <f>+D9-D11</f>
        <v>12295</v>
      </c>
      <c r="E10" s="14">
        <f>+E9-E11</f>
        <v>845</v>
      </c>
      <c r="F10" s="14">
        <f aca="true" t="shared" si="3" ref="F10:M10">+F9-F11</f>
        <v>9914</v>
      </c>
      <c r="G10" s="14">
        <f t="shared" si="3"/>
        <v>16796</v>
      </c>
      <c r="H10" s="14">
        <f t="shared" si="3"/>
        <v>17389</v>
      </c>
      <c r="I10" s="14">
        <f t="shared" si="3"/>
        <v>9975</v>
      </c>
      <c r="J10" s="14">
        <f t="shared" si="3"/>
        <v>11394</v>
      </c>
      <c r="K10" s="14">
        <f t="shared" si="3"/>
        <v>10656</v>
      </c>
      <c r="L10" s="14">
        <f t="shared" si="3"/>
        <v>4923</v>
      </c>
      <c r="M10" s="14">
        <f t="shared" si="3"/>
        <v>2672</v>
      </c>
      <c r="N10" s="12">
        <f t="shared" si="2"/>
        <v>124598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75850</v>
      </c>
      <c r="C12" s="14">
        <f>C13+C14+C15</f>
        <v>51217</v>
      </c>
      <c r="D12" s="14">
        <f>D13+D14+D15</f>
        <v>71689</v>
      </c>
      <c r="E12" s="14">
        <f>E13+E14+E15</f>
        <v>7414</v>
      </c>
      <c r="F12" s="14">
        <f aca="true" t="shared" si="4" ref="F12:M12">F13+F14+F15</f>
        <v>54300</v>
      </c>
      <c r="G12" s="14">
        <f t="shared" si="4"/>
        <v>80393</v>
      </c>
      <c r="H12" s="14">
        <f t="shared" si="4"/>
        <v>65114</v>
      </c>
      <c r="I12" s="14">
        <f t="shared" si="4"/>
        <v>74739</v>
      </c>
      <c r="J12" s="14">
        <f t="shared" si="4"/>
        <v>49647</v>
      </c>
      <c r="K12" s="14">
        <f t="shared" si="4"/>
        <v>66923</v>
      </c>
      <c r="L12" s="14">
        <f t="shared" si="4"/>
        <v>22812</v>
      </c>
      <c r="M12" s="14">
        <f t="shared" si="4"/>
        <v>12926</v>
      </c>
      <c r="N12" s="12">
        <f t="shared" si="2"/>
        <v>633024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34527</v>
      </c>
      <c r="C13" s="14">
        <v>24476</v>
      </c>
      <c r="D13" s="14">
        <v>33149</v>
      </c>
      <c r="E13" s="14">
        <v>3513</v>
      </c>
      <c r="F13" s="14">
        <v>25155</v>
      </c>
      <c r="G13" s="14">
        <v>37188</v>
      </c>
      <c r="H13" s="14">
        <v>31294</v>
      </c>
      <c r="I13" s="14">
        <v>35278</v>
      </c>
      <c r="J13" s="14">
        <v>22034</v>
      </c>
      <c r="K13" s="14">
        <v>28662</v>
      </c>
      <c r="L13" s="14">
        <v>9300</v>
      </c>
      <c r="M13" s="14">
        <v>5214</v>
      </c>
      <c r="N13" s="12">
        <f t="shared" si="2"/>
        <v>289790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39899</v>
      </c>
      <c r="C14" s="14">
        <v>25300</v>
      </c>
      <c r="D14" s="14">
        <v>37452</v>
      </c>
      <c r="E14" s="14">
        <v>3749</v>
      </c>
      <c r="F14" s="14">
        <v>28070</v>
      </c>
      <c r="G14" s="14">
        <v>40751</v>
      </c>
      <c r="H14" s="14">
        <v>32433</v>
      </c>
      <c r="I14" s="14">
        <v>38460</v>
      </c>
      <c r="J14" s="14">
        <v>26540</v>
      </c>
      <c r="K14" s="14">
        <v>37193</v>
      </c>
      <c r="L14" s="14">
        <v>13094</v>
      </c>
      <c r="M14" s="14">
        <v>7533</v>
      </c>
      <c r="N14" s="12">
        <f t="shared" si="2"/>
        <v>330474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1424</v>
      </c>
      <c r="C15" s="14">
        <v>1441</v>
      </c>
      <c r="D15" s="14">
        <v>1088</v>
      </c>
      <c r="E15" s="14">
        <v>152</v>
      </c>
      <c r="F15" s="14">
        <v>1075</v>
      </c>
      <c r="G15" s="14">
        <v>2454</v>
      </c>
      <c r="H15" s="14">
        <v>1387</v>
      </c>
      <c r="I15" s="14">
        <v>1001</v>
      </c>
      <c r="J15" s="14">
        <v>1073</v>
      </c>
      <c r="K15" s="14">
        <v>1068</v>
      </c>
      <c r="L15" s="14">
        <v>418</v>
      </c>
      <c r="M15" s="14">
        <v>179</v>
      </c>
      <c r="N15" s="12">
        <f t="shared" si="2"/>
        <v>12760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7519</v>
      </c>
      <c r="C16" s="14">
        <f>C17+C18+C19</f>
        <v>4831</v>
      </c>
      <c r="D16" s="14">
        <f>D17+D18+D19</f>
        <v>5866</v>
      </c>
      <c r="E16" s="14">
        <f>E17+E18+E19</f>
        <v>605</v>
      </c>
      <c r="F16" s="14">
        <f aca="true" t="shared" si="5" ref="F16:M16">F17+F18+F19</f>
        <v>4821</v>
      </c>
      <c r="G16" s="14">
        <f t="shared" si="5"/>
        <v>7487</v>
      </c>
      <c r="H16" s="14">
        <f t="shared" si="5"/>
        <v>6069</v>
      </c>
      <c r="I16" s="14">
        <f t="shared" si="5"/>
        <v>7132</v>
      </c>
      <c r="J16" s="14">
        <f t="shared" si="5"/>
        <v>4946</v>
      </c>
      <c r="K16" s="14">
        <f t="shared" si="5"/>
        <v>7459</v>
      </c>
      <c r="L16" s="14">
        <f t="shared" si="5"/>
        <v>1958</v>
      </c>
      <c r="M16" s="14">
        <f t="shared" si="5"/>
        <v>1007</v>
      </c>
      <c r="N16" s="12">
        <f t="shared" si="2"/>
        <v>59700</v>
      </c>
    </row>
    <row r="17" spans="1:25" ht="18.75" customHeight="1">
      <c r="A17" s="15" t="s">
        <v>16</v>
      </c>
      <c r="B17" s="14">
        <v>6997</v>
      </c>
      <c r="C17" s="14">
        <v>4508</v>
      </c>
      <c r="D17" s="14">
        <v>5430</v>
      </c>
      <c r="E17" s="14">
        <v>552</v>
      </c>
      <c r="F17" s="14">
        <v>4503</v>
      </c>
      <c r="G17" s="14">
        <v>7000</v>
      </c>
      <c r="H17" s="14">
        <v>5658</v>
      </c>
      <c r="I17" s="14">
        <v>6667</v>
      </c>
      <c r="J17" s="14">
        <v>4461</v>
      </c>
      <c r="K17" s="14">
        <v>6814</v>
      </c>
      <c r="L17" s="14">
        <v>1739</v>
      </c>
      <c r="M17" s="14">
        <v>844</v>
      </c>
      <c r="N17" s="12">
        <f t="shared" si="2"/>
        <v>55173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513</v>
      </c>
      <c r="C18" s="14">
        <v>317</v>
      </c>
      <c r="D18" s="14">
        <v>430</v>
      </c>
      <c r="E18" s="14">
        <v>52</v>
      </c>
      <c r="F18" s="14">
        <v>315</v>
      </c>
      <c r="G18" s="14">
        <v>482</v>
      </c>
      <c r="H18" s="14">
        <v>409</v>
      </c>
      <c r="I18" s="14">
        <v>457</v>
      </c>
      <c r="J18" s="14">
        <v>483</v>
      </c>
      <c r="K18" s="14">
        <v>637</v>
      </c>
      <c r="L18" s="14">
        <v>219</v>
      </c>
      <c r="M18" s="14">
        <v>163</v>
      </c>
      <c r="N18" s="12">
        <f t="shared" si="2"/>
        <v>4477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</v>
      </c>
      <c r="C19" s="14">
        <v>6</v>
      </c>
      <c r="D19" s="14">
        <v>6</v>
      </c>
      <c r="E19" s="14">
        <v>1</v>
      </c>
      <c r="F19" s="14">
        <v>3</v>
      </c>
      <c r="G19" s="14">
        <v>5</v>
      </c>
      <c r="H19" s="14">
        <v>2</v>
      </c>
      <c r="I19" s="14">
        <v>8</v>
      </c>
      <c r="J19" s="14">
        <v>2</v>
      </c>
      <c r="K19" s="14">
        <v>8</v>
      </c>
      <c r="L19" s="14">
        <v>0</v>
      </c>
      <c r="M19" s="14">
        <v>0</v>
      </c>
      <c r="N19" s="12">
        <f t="shared" si="2"/>
        <v>50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54241</v>
      </c>
      <c r="C20" s="18">
        <f>C21+C22+C23</f>
        <v>31058</v>
      </c>
      <c r="D20" s="18">
        <f>D21+D22+D23</f>
        <v>39736</v>
      </c>
      <c r="E20" s="18">
        <f>E21+E22+E23</f>
        <v>4123</v>
      </c>
      <c r="F20" s="18">
        <f aca="true" t="shared" si="6" ref="F20:M20">F21+F22+F23</f>
        <v>32646</v>
      </c>
      <c r="G20" s="18">
        <f t="shared" si="6"/>
        <v>44822</v>
      </c>
      <c r="H20" s="18">
        <f t="shared" si="6"/>
        <v>40918</v>
      </c>
      <c r="I20" s="18">
        <f t="shared" si="6"/>
        <v>51338</v>
      </c>
      <c r="J20" s="18">
        <f t="shared" si="6"/>
        <v>31040</v>
      </c>
      <c r="K20" s="18">
        <f t="shared" si="6"/>
        <v>53198</v>
      </c>
      <c r="L20" s="18">
        <f t="shared" si="6"/>
        <v>15242</v>
      </c>
      <c r="M20" s="18">
        <f t="shared" si="6"/>
        <v>7984</v>
      </c>
      <c r="N20" s="12">
        <f aca="true" t="shared" si="7" ref="N20:N26">SUM(B20:M20)</f>
        <v>406346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27962</v>
      </c>
      <c r="C21" s="14">
        <v>17891</v>
      </c>
      <c r="D21" s="14">
        <v>20191</v>
      </c>
      <c r="E21" s="14">
        <v>2220</v>
      </c>
      <c r="F21" s="14">
        <v>17652</v>
      </c>
      <c r="G21" s="14">
        <v>23401</v>
      </c>
      <c r="H21" s="14">
        <v>23463</v>
      </c>
      <c r="I21" s="14">
        <v>27654</v>
      </c>
      <c r="J21" s="14">
        <v>16345</v>
      </c>
      <c r="K21" s="14">
        <v>26369</v>
      </c>
      <c r="L21" s="14">
        <v>7605</v>
      </c>
      <c r="M21" s="14">
        <v>3917</v>
      </c>
      <c r="N21" s="12">
        <f t="shared" si="7"/>
        <v>214670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25623</v>
      </c>
      <c r="C22" s="14">
        <v>12661</v>
      </c>
      <c r="D22" s="14">
        <v>19134</v>
      </c>
      <c r="E22" s="14">
        <v>1849</v>
      </c>
      <c r="F22" s="14">
        <v>14560</v>
      </c>
      <c r="G22" s="14">
        <v>20662</v>
      </c>
      <c r="H22" s="14">
        <v>16976</v>
      </c>
      <c r="I22" s="14">
        <v>23226</v>
      </c>
      <c r="J22" s="14">
        <v>14263</v>
      </c>
      <c r="K22" s="14">
        <v>26278</v>
      </c>
      <c r="L22" s="14">
        <v>7410</v>
      </c>
      <c r="M22" s="14">
        <v>3985</v>
      </c>
      <c r="N22" s="12">
        <f t="shared" si="7"/>
        <v>186627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656</v>
      </c>
      <c r="C23" s="14">
        <v>506</v>
      </c>
      <c r="D23" s="14">
        <v>411</v>
      </c>
      <c r="E23" s="14">
        <v>54</v>
      </c>
      <c r="F23" s="14">
        <v>434</v>
      </c>
      <c r="G23" s="14">
        <v>759</v>
      </c>
      <c r="H23" s="14">
        <v>479</v>
      </c>
      <c r="I23" s="14">
        <v>458</v>
      </c>
      <c r="J23" s="14">
        <v>432</v>
      </c>
      <c r="K23" s="14">
        <v>551</v>
      </c>
      <c r="L23" s="14">
        <v>227</v>
      </c>
      <c r="M23" s="14">
        <v>82</v>
      </c>
      <c r="N23" s="12">
        <f t="shared" si="7"/>
        <v>5049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80132</v>
      </c>
      <c r="C24" s="14">
        <f>C25+C26</f>
        <v>52426</v>
      </c>
      <c r="D24" s="14">
        <f>D25+D26</f>
        <v>61214</v>
      </c>
      <c r="E24" s="14">
        <f>E25+E26</f>
        <v>7437</v>
      </c>
      <c r="F24" s="14">
        <f aca="true" t="shared" si="8" ref="F24:M24">F25+F26</f>
        <v>54969</v>
      </c>
      <c r="G24" s="14">
        <f t="shared" si="8"/>
        <v>81078</v>
      </c>
      <c r="H24" s="14">
        <f t="shared" si="8"/>
        <v>64352</v>
      </c>
      <c r="I24" s="14">
        <f t="shared" si="8"/>
        <v>62206</v>
      </c>
      <c r="J24" s="14">
        <f t="shared" si="8"/>
        <v>46808</v>
      </c>
      <c r="K24" s="14">
        <f t="shared" si="8"/>
        <v>51800</v>
      </c>
      <c r="L24" s="14">
        <f t="shared" si="8"/>
        <v>14456</v>
      </c>
      <c r="M24" s="14">
        <f t="shared" si="8"/>
        <v>6978</v>
      </c>
      <c r="N24" s="12">
        <f t="shared" si="7"/>
        <v>583856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35180</v>
      </c>
      <c r="C25" s="14">
        <v>27009</v>
      </c>
      <c r="D25" s="14">
        <v>30904</v>
      </c>
      <c r="E25" s="14">
        <v>4020</v>
      </c>
      <c r="F25" s="14">
        <v>28423</v>
      </c>
      <c r="G25" s="14">
        <v>43471</v>
      </c>
      <c r="H25" s="14">
        <v>35616</v>
      </c>
      <c r="I25" s="14">
        <v>28137</v>
      </c>
      <c r="J25" s="14">
        <v>24657</v>
      </c>
      <c r="K25" s="14">
        <v>24286</v>
      </c>
      <c r="L25" s="14">
        <v>6999</v>
      </c>
      <c r="M25" s="14">
        <v>3106</v>
      </c>
      <c r="N25" s="12">
        <f t="shared" si="7"/>
        <v>291808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44952</v>
      </c>
      <c r="C26" s="14">
        <v>25417</v>
      </c>
      <c r="D26" s="14">
        <v>30310</v>
      </c>
      <c r="E26" s="14">
        <v>3417</v>
      </c>
      <c r="F26" s="14">
        <v>26546</v>
      </c>
      <c r="G26" s="14">
        <v>37607</v>
      </c>
      <c r="H26" s="14">
        <v>28736</v>
      </c>
      <c r="I26" s="14">
        <v>34069</v>
      </c>
      <c r="J26" s="14">
        <v>22151</v>
      </c>
      <c r="K26" s="14">
        <v>27514</v>
      </c>
      <c r="L26" s="14">
        <v>7457</v>
      </c>
      <c r="M26" s="14">
        <v>3872</v>
      </c>
      <c r="N26" s="12">
        <f t="shared" si="7"/>
        <v>292048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473354.99677296</v>
      </c>
      <c r="C36" s="61">
        <f aca="true" t="shared" si="11" ref="C36:M36">C37+C38+C39+C40</f>
        <v>300726.1919285</v>
      </c>
      <c r="D36" s="61">
        <f t="shared" si="11"/>
        <v>357224.17954</v>
      </c>
      <c r="E36" s="61">
        <f t="shared" si="11"/>
        <v>51988.507001599995</v>
      </c>
      <c r="F36" s="61">
        <f t="shared" si="11"/>
        <v>333106.7771325001</v>
      </c>
      <c r="G36" s="61">
        <f t="shared" si="11"/>
        <v>388969.1904</v>
      </c>
      <c r="H36" s="61">
        <f t="shared" si="11"/>
        <v>383002.3378</v>
      </c>
      <c r="I36" s="61">
        <f t="shared" si="11"/>
        <v>395644.94460199995</v>
      </c>
      <c r="J36" s="61">
        <f t="shared" si="11"/>
        <v>312159.8760405</v>
      </c>
      <c r="K36" s="61">
        <f t="shared" si="11"/>
        <v>394199.87779136</v>
      </c>
      <c r="L36" s="61">
        <f t="shared" si="11"/>
        <v>146573.10815913</v>
      </c>
      <c r="M36" s="61">
        <f t="shared" si="11"/>
        <v>76384.46220352</v>
      </c>
      <c r="N36" s="61">
        <f>N37+N38+N39+N40</f>
        <v>3613334.44937207</v>
      </c>
    </row>
    <row r="37" spans="1:14" ht="18.75" customHeight="1">
      <c r="A37" s="58" t="s">
        <v>55</v>
      </c>
      <c r="B37" s="55">
        <f aca="true" t="shared" si="12" ref="B37:M37">B29*B7</f>
        <v>471537.37919999997</v>
      </c>
      <c r="C37" s="55">
        <f t="shared" si="12"/>
        <v>299229.5748</v>
      </c>
      <c r="D37" s="55">
        <f t="shared" si="12"/>
        <v>346263.83999999997</v>
      </c>
      <c r="E37" s="55">
        <f t="shared" si="12"/>
        <v>51470.522399999994</v>
      </c>
      <c r="F37" s="55">
        <f t="shared" si="12"/>
        <v>331941.35000000003</v>
      </c>
      <c r="G37" s="55">
        <f t="shared" si="12"/>
        <v>387482.96800000005</v>
      </c>
      <c r="H37" s="55">
        <f t="shared" si="12"/>
        <v>381190.293</v>
      </c>
      <c r="I37" s="55">
        <f t="shared" si="12"/>
        <v>394266.644</v>
      </c>
      <c r="J37" s="55">
        <f t="shared" si="12"/>
        <v>310956.8865</v>
      </c>
      <c r="K37" s="55">
        <f t="shared" si="12"/>
        <v>392785.4084</v>
      </c>
      <c r="L37" s="55">
        <f t="shared" si="12"/>
        <v>145739.5749</v>
      </c>
      <c r="M37" s="55">
        <f t="shared" si="12"/>
        <v>75896.5381</v>
      </c>
      <c r="N37" s="57">
        <f>SUM(B37:M37)</f>
        <v>3588760.9793</v>
      </c>
    </row>
    <row r="38" spans="1:14" ht="18.75" customHeight="1">
      <c r="A38" s="58" t="s">
        <v>56</v>
      </c>
      <c r="B38" s="55">
        <f aca="true" t="shared" si="13" ref="B38:M38">B30*B7</f>
        <v>-1439.46242704</v>
      </c>
      <c r="C38" s="55">
        <f t="shared" si="13"/>
        <v>-895.9028715</v>
      </c>
      <c r="D38" s="55">
        <f t="shared" si="13"/>
        <v>-1058.93046</v>
      </c>
      <c r="E38" s="55">
        <f t="shared" si="13"/>
        <v>-128.2953984</v>
      </c>
      <c r="F38" s="55">
        <f t="shared" si="13"/>
        <v>-995.9728675</v>
      </c>
      <c r="G38" s="55">
        <f t="shared" si="13"/>
        <v>-1175.9376</v>
      </c>
      <c r="H38" s="55">
        <f t="shared" si="13"/>
        <v>-1085.5152</v>
      </c>
      <c r="I38" s="55">
        <f t="shared" si="13"/>
        <v>-1168.299398</v>
      </c>
      <c r="J38" s="55">
        <f t="shared" si="13"/>
        <v>-915.6104595</v>
      </c>
      <c r="K38" s="55">
        <f t="shared" si="13"/>
        <v>-1187.7706086399999</v>
      </c>
      <c r="L38" s="55">
        <f t="shared" si="13"/>
        <v>-437.62674087</v>
      </c>
      <c r="M38" s="55">
        <f t="shared" si="13"/>
        <v>-231.11589648</v>
      </c>
      <c r="N38" s="25">
        <f>SUM(B38:M38)</f>
        <v>-10720.43992793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9857.87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9857.87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-55609.2</v>
      </c>
      <c r="C42" s="25">
        <f aca="true" t="shared" si="15" ref="C42:M42">+C43+C46+C54+C55</f>
        <v>-49799</v>
      </c>
      <c r="D42" s="25">
        <f t="shared" si="15"/>
        <v>-46721</v>
      </c>
      <c r="E42" s="25">
        <f t="shared" si="15"/>
        <v>-4211</v>
      </c>
      <c r="F42" s="25">
        <f t="shared" si="15"/>
        <v>-37673.2</v>
      </c>
      <c r="G42" s="25">
        <f t="shared" si="15"/>
        <v>-63824.8</v>
      </c>
      <c r="H42" s="25">
        <f t="shared" si="15"/>
        <v>-66578.2</v>
      </c>
      <c r="I42" s="25">
        <f t="shared" si="15"/>
        <v>-37905</v>
      </c>
      <c r="J42" s="25">
        <f t="shared" si="15"/>
        <v>-43297.2</v>
      </c>
      <c r="K42" s="25">
        <f t="shared" si="15"/>
        <v>-40492.8</v>
      </c>
      <c r="L42" s="25">
        <f t="shared" si="15"/>
        <v>-18707.4</v>
      </c>
      <c r="M42" s="25">
        <f t="shared" si="15"/>
        <v>-10153.6</v>
      </c>
      <c r="N42" s="25">
        <f>+N43+N46+N54+N55</f>
        <v>-474972.4</v>
      </c>
    </row>
    <row r="43" spans="1:14" ht="18.75" customHeight="1">
      <c r="A43" s="17" t="s">
        <v>60</v>
      </c>
      <c r="B43" s="26">
        <f>B44+B45</f>
        <v>-55609.2</v>
      </c>
      <c r="C43" s="26">
        <f>C44+C45</f>
        <v>-49799</v>
      </c>
      <c r="D43" s="26">
        <f>D44+D45</f>
        <v>-46721</v>
      </c>
      <c r="E43" s="26">
        <f>E44+E45</f>
        <v>-3211</v>
      </c>
      <c r="F43" s="26">
        <f aca="true" t="shared" si="16" ref="F43:M43">F44+F45</f>
        <v>-37673.2</v>
      </c>
      <c r="G43" s="26">
        <f t="shared" si="16"/>
        <v>-63824.8</v>
      </c>
      <c r="H43" s="26">
        <f t="shared" si="16"/>
        <v>-66078.2</v>
      </c>
      <c r="I43" s="26">
        <f t="shared" si="16"/>
        <v>-37905</v>
      </c>
      <c r="J43" s="26">
        <f t="shared" si="16"/>
        <v>-43297.2</v>
      </c>
      <c r="K43" s="26">
        <f t="shared" si="16"/>
        <v>-40492.8</v>
      </c>
      <c r="L43" s="26">
        <f t="shared" si="16"/>
        <v>-18707.4</v>
      </c>
      <c r="M43" s="26">
        <f t="shared" si="16"/>
        <v>-10153.6</v>
      </c>
      <c r="N43" s="25">
        <f aca="true" t="shared" si="17" ref="N43:N55">SUM(B43:M43)</f>
        <v>-473472.4</v>
      </c>
    </row>
    <row r="44" spans="1:25" ht="18.75" customHeight="1">
      <c r="A44" s="13" t="s">
        <v>61</v>
      </c>
      <c r="B44" s="20">
        <f>ROUND(-B9*$D$3,2)</f>
        <v>-55609.2</v>
      </c>
      <c r="C44" s="20">
        <f>ROUND(-C9*$D$3,2)</f>
        <v>-49799</v>
      </c>
      <c r="D44" s="20">
        <f>ROUND(-D9*$D$3,2)</f>
        <v>-46721</v>
      </c>
      <c r="E44" s="20">
        <f>ROUND(-E9*$D$3,2)</f>
        <v>-3211</v>
      </c>
      <c r="F44" s="20">
        <f aca="true" t="shared" si="18" ref="F44:M44">ROUND(-F9*$D$3,2)</f>
        <v>-37673.2</v>
      </c>
      <c r="G44" s="20">
        <f t="shared" si="18"/>
        <v>-63824.8</v>
      </c>
      <c r="H44" s="20">
        <f t="shared" si="18"/>
        <v>-66078.2</v>
      </c>
      <c r="I44" s="20">
        <f t="shared" si="18"/>
        <v>-37905</v>
      </c>
      <c r="J44" s="20">
        <f t="shared" si="18"/>
        <v>-43297.2</v>
      </c>
      <c r="K44" s="20">
        <f t="shared" si="18"/>
        <v>-40492.8</v>
      </c>
      <c r="L44" s="20">
        <f t="shared" si="18"/>
        <v>-18707.4</v>
      </c>
      <c r="M44" s="20">
        <f t="shared" si="18"/>
        <v>-10153.6</v>
      </c>
      <c r="N44" s="47">
        <f t="shared" si="17"/>
        <v>-473472.4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417745.79677296</v>
      </c>
      <c r="C57" s="29">
        <f t="shared" si="21"/>
        <v>250927.19192850002</v>
      </c>
      <c r="D57" s="29">
        <f t="shared" si="21"/>
        <v>310503.17954</v>
      </c>
      <c r="E57" s="29">
        <f t="shared" si="21"/>
        <v>47777.507001599995</v>
      </c>
      <c r="F57" s="29">
        <f t="shared" si="21"/>
        <v>295433.57713250007</v>
      </c>
      <c r="G57" s="29">
        <f t="shared" si="21"/>
        <v>325144.39040000003</v>
      </c>
      <c r="H57" s="29">
        <f t="shared" si="21"/>
        <v>316424.13779999997</v>
      </c>
      <c r="I57" s="29">
        <f t="shared" si="21"/>
        <v>357739.94460199995</v>
      </c>
      <c r="J57" s="29">
        <f t="shared" si="21"/>
        <v>268862.6760405</v>
      </c>
      <c r="K57" s="29">
        <f t="shared" si="21"/>
        <v>353707.07779136003</v>
      </c>
      <c r="L57" s="29">
        <f t="shared" si="21"/>
        <v>127865.70815913001</v>
      </c>
      <c r="M57" s="29">
        <f t="shared" si="21"/>
        <v>66230.86220352</v>
      </c>
      <c r="N57" s="29">
        <f>SUM(B57:M57)</f>
        <v>3138362.0493720695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417745.8</v>
      </c>
      <c r="C60" s="36">
        <f aca="true" t="shared" si="22" ref="C60:M60">SUM(C61:C74)</f>
        <v>250927.19</v>
      </c>
      <c r="D60" s="36">
        <f t="shared" si="22"/>
        <v>310503.18</v>
      </c>
      <c r="E60" s="36">
        <f t="shared" si="22"/>
        <v>47777.5</v>
      </c>
      <c r="F60" s="36">
        <f t="shared" si="22"/>
        <v>295433.58</v>
      </c>
      <c r="G60" s="36">
        <f t="shared" si="22"/>
        <v>325144.39</v>
      </c>
      <c r="H60" s="36">
        <f t="shared" si="22"/>
        <v>316424.14</v>
      </c>
      <c r="I60" s="36">
        <f t="shared" si="22"/>
        <v>357739.94</v>
      </c>
      <c r="J60" s="36">
        <f t="shared" si="22"/>
        <v>268862.68</v>
      </c>
      <c r="K60" s="36">
        <f t="shared" si="22"/>
        <v>353707.08</v>
      </c>
      <c r="L60" s="36">
        <f t="shared" si="22"/>
        <v>127865.7</v>
      </c>
      <c r="M60" s="36">
        <f t="shared" si="22"/>
        <v>66230.86</v>
      </c>
      <c r="N60" s="29">
        <f>SUM(N61:N74)</f>
        <v>3138362.0400000005</v>
      </c>
    </row>
    <row r="61" spans="1:15" ht="18.75" customHeight="1">
      <c r="A61" s="17" t="s">
        <v>75</v>
      </c>
      <c r="B61" s="36">
        <v>79613.04</v>
      </c>
      <c r="C61" s="36">
        <v>73595.84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153208.88</v>
      </c>
      <c r="O61"/>
    </row>
    <row r="62" spans="1:15" ht="18.75" customHeight="1">
      <c r="A62" s="17" t="s">
        <v>76</v>
      </c>
      <c r="B62" s="36">
        <v>338132.76</v>
      </c>
      <c r="C62" s="36">
        <v>177331.35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515464.11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310503.18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310503.18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47777.5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47777.5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295433.58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295433.58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325144.39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325144.39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252020.5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252020.5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64403.64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64403.64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357739.94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357739.94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268862.68</v>
      </c>
      <c r="K70" s="35">
        <v>0</v>
      </c>
      <c r="L70" s="35">
        <v>0</v>
      </c>
      <c r="M70" s="35">
        <v>0</v>
      </c>
      <c r="N70" s="29">
        <f t="shared" si="23"/>
        <v>268862.68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353707.08</v>
      </c>
      <c r="L71" s="35">
        <v>0</v>
      </c>
      <c r="M71" s="62"/>
      <c r="N71" s="26">
        <f t="shared" si="23"/>
        <v>353707.08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127865.7</v>
      </c>
      <c r="M72" s="35">
        <v>0</v>
      </c>
      <c r="N72" s="29">
        <f t="shared" si="23"/>
        <v>127865.7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66230.86</v>
      </c>
      <c r="N73" s="26">
        <f t="shared" si="23"/>
        <v>66230.86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2.2910048309804427</v>
      </c>
      <c r="C78" s="45">
        <v>2.2505664626556015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1.9864208663835146</v>
      </c>
      <c r="C79" s="45">
        <v>1.8754380988279844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1.8205781422431866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2.545461564904034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2.126439688046601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1.6869456942613283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1.9845928108465176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1.943193210404201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1.9263106509664538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2.1702636774116177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2.0743431654600184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2.467934672915593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2.4197567777590523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2017-06-14T20:39:22Z</dcterms:modified>
  <cp:category/>
  <cp:version/>
  <cp:contentType/>
  <cp:contentStatus/>
</cp:coreProperties>
</file>