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<sst xmlns="http://schemas.openxmlformats.org/spreadsheetml/2006/main" count="105" uniqueCount="103">
  <si>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</si>
  <si>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</si>
  <si>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</si>
  <si>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</si>
  <si>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</si>
  <si>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</si>
  <si>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</si>
  <si>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</si>
  <si>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</si>
  <si>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</si>
  <si>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</si>
  <si>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</si>
  <si>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</si>
  <si>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</si>
  <si>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</si>
  <si>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</si>
  <si>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</si>
  <si>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</si>
  <si>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</si>
  <si>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</si>
  <si>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</si>
  <si>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</si>
  <si>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</si>
  <si>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</si>
  <si>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</si>
  <si>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</si>
  <si>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</si>
  <si>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</si>
  <si>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</si>
  <si>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</si>
  <si>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</si>
  <si>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</si>
  <si>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</si>
  <si>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</si>
  <si>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</si>
  <si>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</si>
  <si>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</si>
  <si>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</si>
  <si>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</si>
  <si>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</si>
  <si>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</si>
  <si>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</si>
  <si>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</si>
  <si>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</si>
  <si>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</si>
  <si>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</si>
  <si>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</si>
  <si>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</si>
  <si>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</si>
  <si>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</si>
  <si>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</si>
  <si>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</si>
  <si>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</si>
  <si>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</si>
  <si>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</si>
  <si>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</si>
  <si>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</si>
  <si>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</si>
  <si>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</si>
  <si>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</si>
  <si>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</si>
  <si>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</si>
  <si>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</si>
  <si>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</si>
  <si>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</si>
  <si>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</si>
  <si>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</si>
  <si>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</si>
  <si>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</si>
  <si>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</si>
  <si>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</si>
  <si>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</si>
  <si>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</si>
  <si>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</si>
  <si>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</si>
  <si>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</si>
  <si>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</si>
  <si>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</si>
  <si>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</si>
  <si>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</si>
  <si>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</si>
  <si>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</si>
  <si>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</si>
  <si>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</si>
  <si>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</si>
  <si>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</si>
  <si>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</si>
  <si>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</si>
  <si>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</si>
  <si>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</si>
  <si>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</si>
  <si>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</si>
  <si>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</si>
  <si>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</si>
  <si>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</si>
  <si>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</si>
  <si>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</si>
  <si>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</si>
  <si>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</si>
  <si>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</si>
  <si>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</si>
  <si>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</si>
  <si>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10/06/17 - VENCIMENTO 19/06/17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</si>
</sst>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404485</v>
      </c>
      <c r="C7" s="10">
        <f>C8+C20+C24</f>
        <v>277318</v>
      </c>
      <c r="D7" s="10">
        <f>D8+D20+D24</f>
        <v>328575</v>
      </c>
      <c r="E7" s="10">
        <f>E8+E20+E24</f>
        <v>43140</v>
      </c>
      <c r="F7" s="10">
        <f aca="true" t="shared" si="0" ref="F7:M7">F8+F20+F24</f>
        <v>251746</v>
      </c>
      <c r="G7" s="10">
        <f t="shared" si="0"/>
        <v>403412</v>
      </c>
      <c r="H7" s="10">
        <f t="shared" si="0"/>
        <v>356507</v>
      </c>
      <c r="I7" s="10">
        <f t="shared" si="0"/>
        <v>342887</v>
      </c>
      <c r="J7" s="10">
        <f t="shared" si="0"/>
        <v>247721</v>
      </c>
      <c r="K7" s="10">
        <f t="shared" si="0"/>
        <v>315873</v>
      </c>
      <c r="L7" s="10">
        <f t="shared" si="0"/>
        <v>108132</v>
      </c>
      <c r="M7" s="10">
        <f t="shared" si="0"/>
        <v>60812</v>
      </c>
      <c r="N7" s="10">
        <f>+N8+N20+N24</f>
        <v>3140608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174946</v>
      </c>
      <c r="C8" s="12">
        <f>+C9+C12+C16</f>
        <v>128997</v>
      </c>
      <c r="D8" s="12">
        <f>+D9+D12+D16</f>
        <v>163293</v>
      </c>
      <c r="E8" s="12">
        <f>+E9+E12+E16</f>
        <v>19730</v>
      </c>
      <c r="F8" s="12">
        <f aca="true" t="shared" si="1" ref="F8:M8">+F9+F12+F16</f>
        <v>115125</v>
      </c>
      <c r="G8" s="12">
        <f t="shared" si="1"/>
        <v>188871</v>
      </c>
      <c r="H8" s="12">
        <f t="shared" si="1"/>
        <v>166397</v>
      </c>
      <c r="I8" s="12">
        <f t="shared" si="1"/>
        <v>161309</v>
      </c>
      <c r="J8" s="12">
        <f t="shared" si="1"/>
        <v>119229</v>
      </c>
      <c r="K8" s="12">
        <f t="shared" si="1"/>
        <v>145893</v>
      </c>
      <c r="L8" s="12">
        <f t="shared" si="1"/>
        <v>55831</v>
      </c>
      <c r="M8" s="12">
        <f t="shared" si="1"/>
        <v>33146</v>
      </c>
      <c r="N8" s="12">
        <f>SUM(B8:M8)</f>
        <v>1472767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21059</v>
      </c>
      <c r="C9" s="14">
        <v>20457</v>
      </c>
      <c r="D9" s="14">
        <v>17941</v>
      </c>
      <c r="E9" s="14">
        <v>1662</v>
      </c>
      <c r="F9" s="14">
        <v>12531</v>
      </c>
      <c r="G9" s="14">
        <v>24628</v>
      </c>
      <c r="H9" s="14">
        <v>27031</v>
      </c>
      <c r="I9" s="14">
        <v>14253</v>
      </c>
      <c r="J9" s="14">
        <v>17786</v>
      </c>
      <c r="K9" s="14">
        <v>15301</v>
      </c>
      <c r="L9" s="14">
        <v>7730</v>
      </c>
      <c r="M9" s="14">
        <v>4966</v>
      </c>
      <c r="N9" s="12">
        <f aca="true" t="shared" si="2" ref="N9:N19">SUM(B9:M9)</f>
        <v>185345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21059</v>
      </c>
      <c r="C10" s="14">
        <f>+C9-C11</f>
        <v>20457</v>
      </c>
      <c r="D10" s="14">
        <f>+D9-D11</f>
        <v>17941</v>
      </c>
      <c r="E10" s="14">
        <f>+E9-E11</f>
        <v>1662</v>
      </c>
      <c r="F10" s="14">
        <f aca="true" t="shared" si="3" ref="F10:M10">+F9-F11</f>
        <v>12531</v>
      </c>
      <c r="G10" s="14">
        <f t="shared" si="3"/>
        <v>24628</v>
      </c>
      <c r="H10" s="14">
        <f t="shared" si="3"/>
        <v>27031</v>
      </c>
      <c r="I10" s="14">
        <f t="shared" si="3"/>
        <v>14253</v>
      </c>
      <c r="J10" s="14">
        <f t="shared" si="3"/>
        <v>17786</v>
      </c>
      <c r="K10" s="14">
        <f t="shared" si="3"/>
        <v>15301</v>
      </c>
      <c r="L10" s="14">
        <f t="shared" si="3"/>
        <v>7730</v>
      </c>
      <c r="M10" s="14">
        <f t="shared" si="3"/>
        <v>4966</v>
      </c>
      <c r="N10" s="12">
        <f t="shared" si="2"/>
        <v>185345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141748</v>
      </c>
      <c r="C12" s="14">
        <f>C13+C14+C15</f>
        <v>100128</v>
      </c>
      <c r="D12" s="14">
        <f>D13+D14+D15</f>
        <v>135374</v>
      </c>
      <c r="E12" s="14">
        <f>E13+E14+E15</f>
        <v>16849</v>
      </c>
      <c r="F12" s="14">
        <f aca="true" t="shared" si="4" ref="F12:M12">F13+F14+F15</f>
        <v>95140</v>
      </c>
      <c r="G12" s="14">
        <f t="shared" si="4"/>
        <v>150806</v>
      </c>
      <c r="H12" s="14">
        <f t="shared" si="4"/>
        <v>128547</v>
      </c>
      <c r="I12" s="14">
        <f t="shared" si="4"/>
        <v>135157</v>
      </c>
      <c r="J12" s="14">
        <f t="shared" si="4"/>
        <v>93042</v>
      </c>
      <c r="K12" s="14">
        <f t="shared" si="4"/>
        <v>118929</v>
      </c>
      <c r="L12" s="14">
        <f t="shared" si="4"/>
        <v>44718</v>
      </c>
      <c r="M12" s="14">
        <f t="shared" si="4"/>
        <v>26537</v>
      </c>
      <c r="N12" s="12">
        <f t="shared" si="2"/>
        <v>1186975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68025</v>
      </c>
      <c r="C13" s="14">
        <v>50192</v>
      </c>
      <c r="D13" s="14">
        <v>64837</v>
      </c>
      <c r="E13" s="14">
        <v>8172</v>
      </c>
      <c r="F13" s="14">
        <v>45536</v>
      </c>
      <c r="G13" s="14">
        <v>72645</v>
      </c>
      <c r="H13" s="14">
        <v>64563</v>
      </c>
      <c r="I13" s="14">
        <v>66637</v>
      </c>
      <c r="J13" s="14">
        <v>43970</v>
      </c>
      <c r="K13" s="14">
        <v>55090</v>
      </c>
      <c r="L13" s="14">
        <v>20471</v>
      </c>
      <c r="M13" s="14">
        <v>11960</v>
      </c>
      <c r="N13" s="12">
        <f t="shared" si="2"/>
        <v>572098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70701</v>
      </c>
      <c r="C14" s="14">
        <v>46726</v>
      </c>
      <c r="D14" s="14">
        <v>68381</v>
      </c>
      <c r="E14" s="14">
        <v>8212</v>
      </c>
      <c r="F14" s="14">
        <v>47266</v>
      </c>
      <c r="G14" s="14">
        <v>72862</v>
      </c>
      <c r="H14" s="14">
        <v>60609</v>
      </c>
      <c r="I14" s="14">
        <v>66208</v>
      </c>
      <c r="J14" s="14">
        <v>46757</v>
      </c>
      <c r="K14" s="14">
        <v>61594</v>
      </c>
      <c r="L14" s="14">
        <v>23234</v>
      </c>
      <c r="M14" s="14">
        <v>14114</v>
      </c>
      <c r="N14" s="12">
        <f t="shared" si="2"/>
        <v>586664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3022</v>
      </c>
      <c r="C15" s="14">
        <v>3210</v>
      </c>
      <c r="D15" s="14">
        <v>2156</v>
      </c>
      <c r="E15" s="14">
        <v>465</v>
      </c>
      <c r="F15" s="14">
        <v>2338</v>
      </c>
      <c r="G15" s="14">
        <v>5299</v>
      </c>
      <c r="H15" s="14">
        <v>3375</v>
      </c>
      <c r="I15" s="14">
        <v>2312</v>
      </c>
      <c r="J15" s="14">
        <v>2315</v>
      </c>
      <c r="K15" s="14">
        <v>2245</v>
      </c>
      <c r="L15" s="14">
        <v>1013</v>
      </c>
      <c r="M15" s="14">
        <v>463</v>
      </c>
      <c r="N15" s="12">
        <f t="shared" si="2"/>
        <v>28213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12139</v>
      </c>
      <c r="C16" s="14">
        <f>C17+C18+C19</f>
        <v>8412</v>
      </c>
      <c r="D16" s="14">
        <f>D17+D18+D19</f>
        <v>9978</v>
      </c>
      <c r="E16" s="14">
        <f>E17+E18+E19</f>
        <v>1219</v>
      </c>
      <c r="F16" s="14">
        <f aca="true" t="shared" si="5" ref="F16:M16">F17+F18+F19</f>
        <v>7454</v>
      </c>
      <c r="G16" s="14">
        <f t="shared" si="5"/>
        <v>13437</v>
      </c>
      <c r="H16" s="14">
        <f t="shared" si="5"/>
        <v>10819</v>
      </c>
      <c r="I16" s="14">
        <f t="shared" si="5"/>
        <v>11899</v>
      </c>
      <c r="J16" s="14">
        <f t="shared" si="5"/>
        <v>8401</v>
      </c>
      <c r="K16" s="14">
        <f t="shared" si="5"/>
        <v>11663</v>
      </c>
      <c r="L16" s="14">
        <f t="shared" si="5"/>
        <v>3383</v>
      </c>
      <c r="M16" s="14">
        <f t="shared" si="5"/>
        <v>1643</v>
      </c>
      <c r="N16" s="12">
        <f t="shared" si="2"/>
        <v>100447</v>
      </c>
    </row>
    <row r="17" spans="1:25" ht="18.75" customHeight="1">
      <c r="A17" s="15" t="s">
        <v>16</v>
      </c>
      <c r="B17" s="14">
        <v>11137</v>
      </c>
      <c r="C17" s="14">
        <v>7777</v>
      </c>
      <c r="D17" s="14">
        <v>9146</v>
      </c>
      <c r="E17" s="14">
        <v>1129</v>
      </c>
      <c r="F17" s="14">
        <v>6893</v>
      </c>
      <c r="G17" s="14">
        <v>12401</v>
      </c>
      <c r="H17" s="14">
        <v>9994</v>
      </c>
      <c r="I17" s="14">
        <v>11073</v>
      </c>
      <c r="J17" s="14">
        <v>7548</v>
      </c>
      <c r="K17" s="14">
        <v>10587</v>
      </c>
      <c r="L17" s="14">
        <v>2988</v>
      </c>
      <c r="M17" s="14">
        <v>1401</v>
      </c>
      <c r="N17" s="12">
        <f t="shared" si="2"/>
        <v>92074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993</v>
      </c>
      <c r="C18" s="14">
        <v>627</v>
      </c>
      <c r="D18" s="14">
        <v>830</v>
      </c>
      <c r="E18" s="14">
        <v>90</v>
      </c>
      <c r="F18" s="14">
        <v>558</v>
      </c>
      <c r="G18" s="14">
        <v>1034</v>
      </c>
      <c r="H18" s="14">
        <v>820</v>
      </c>
      <c r="I18" s="14">
        <v>817</v>
      </c>
      <c r="J18" s="14">
        <v>843</v>
      </c>
      <c r="K18" s="14">
        <v>1059</v>
      </c>
      <c r="L18" s="14">
        <v>395</v>
      </c>
      <c r="M18" s="14">
        <v>241</v>
      </c>
      <c r="N18" s="12">
        <f t="shared" si="2"/>
        <v>8307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9</v>
      </c>
      <c r="C19" s="14">
        <v>8</v>
      </c>
      <c r="D19" s="14">
        <v>2</v>
      </c>
      <c r="E19" s="14">
        <v>0</v>
      </c>
      <c r="F19" s="14">
        <v>3</v>
      </c>
      <c r="G19" s="14">
        <v>2</v>
      </c>
      <c r="H19" s="14">
        <v>5</v>
      </c>
      <c r="I19" s="14">
        <v>9</v>
      </c>
      <c r="J19" s="14">
        <v>10</v>
      </c>
      <c r="K19" s="14">
        <v>17</v>
      </c>
      <c r="L19" s="14">
        <v>0</v>
      </c>
      <c r="M19" s="14">
        <v>1</v>
      </c>
      <c r="N19" s="12">
        <f t="shared" si="2"/>
        <v>66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97704</v>
      </c>
      <c r="C20" s="18">
        <f>C21+C22+C23</f>
        <v>58001</v>
      </c>
      <c r="D20" s="18">
        <f>D21+D22+D23</f>
        <v>66052</v>
      </c>
      <c r="E20" s="18">
        <f>E21+E22+E23</f>
        <v>8648</v>
      </c>
      <c r="F20" s="18">
        <f aca="true" t="shared" si="6" ref="F20:M20">F21+F22+F23</f>
        <v>51590</v>
      </c>
      <c r="G20" s="18">
        <f t="shared" si="6"/>
        <v>81399</v>
      </c>
      <c r="H20" s="18">
        <f t="shared" si="6"/>
        <v>79560</v>
      </c>
      <c r="I20" s="18">
        <f t="shared" si="6"/>
        <v>82049</v>
      </c>
      <c r="J20" s="18">
        <f t="shared" si="6"/>
        <v>53527</v>
      </c>
      <c r="K20" s="18">
        <f t="shared" si="6"/>
        <v>85683</v>
      </c>
      <c r="L20" s="18">
        <f t="shared" si="6"/>
        <v>27162</v>
      </c>
      <c r="M20" s="18">
        <f t="shared" si="6"/>
        <v>14385</v>
      </c>
      <c r="N20" s="12">
        <f aca="true" t="shared" si="7" ref="N20:N26">SUM(B20:M20)</f>
        <v>705760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49829</v>
      </c>
      <c r="C21" s="14">
        <v>32319</v>
      </c>
      <c r="D21" s="14">
        <v>33132</v>
      </c>
      <c r="E21" s="14">
        <v>4643</v>
      </c>
      <c r="F21" s="14">
        <v>26309</v>
      </c>
      <c r="G21" s="14">
        <v>41289</v>
      </c>
      <c r="H21" s="14">
        <v>43603</v>
      </c>
      <c r="I21" s="14">
        <v>43119</v>
      </c>
      <c r="J21" s="14">
        <v>27438</v>
      </c>
      <c r="K21" s="14">
        <v>42338</v>
      </c>
      <c r="L21" s="14">
        <v>13382</v>
      </c>
      <c r="M21" s="14">
        <v>7004</v>
      </c>
      <c r="N21" s="12">
        <f t="shared" si="7"/>
        <v>364405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46395</v>
      </c>
      <c r="C22" s="14">
        <v>24521</v>
      </c>
      <c r="D22" s="14">
        <v>32106</v>
      </c>
      <c r="E22" s="14">
        <v>3852</v>
      </c>
      <c r="F22" s="14">
        <v>24381</v>
      </c>
      <c r="G22" s="14">
        <v>38238</v>
      </c>
      <c r="H22" s="14">
        <v>34687</v>
      </c>
      <c r="I22" s="14">
        <v>37912</v>
      </c>
      <c r="J22" s="14">
        <v>25199</v>
      </c>
      <c r="K22" s="14">
        <v>42160</v>
      </c>
      <c r="L22" s="14">
        <v>13329</v>
      </c>
      <c r="M22" s="14">
        <v>7187</v>
      </c>
      <c r="N22" s="12">
        <f t="shared" si="7"/>
        <v>329967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1480</v>
      </c>
      <c r="C23" s="14">
        <v>1161</v>
      </c>
      <c r="D23" s="14">
        <v>814</v>
      </c>
      <c r="E23" s="14">
        <v>153</v>
      </c>
      <c r="F23" s="14">
        <v>900</v>
      </c>
      <c r="G23" s="14">
        <v>1872</v>
      </c>
      <c r="H23" s="14">
        <v>1270</v>
      </c>
      <c r="I23" s="14">
        <v>1018</v>
      </c>
      <c r="J23" s="14">
        <v>890</v>
      </c>
      <c r="K23" s="14">
        <v>1185</v>
      </c>
      <c r="L23" s="14">
        <v>451</v>
      </c>
      <c r="M23" s="14">
        <v>194</v>
      </c>
      <c r="N23" s="12">
        <f t="shared" si="7"/>
        <v>11388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131835</v>
      </c>
      <c r="C24" s="14">
        <f>C25+C26</f>
        <v>90320</v>
      </c>
      <c r="D24" s="14">
        <f>D25+D26</f>
        <v>99230</v>
      </c>
      <c r="E24" s="14">
        <f>E25+E26</f>
        <v>14762</v>
      </c>
      <c r="F24" s="14">
        <f aca="true" t="shared" si="8" ref="F24:M24">F25+F26</f>
        <v>85031</v>
      </c>
      <c r="G24" s="14">
        <f t="shared" si="8"/>
        <v>133142</v>
      </c>
      <c r="H24" s="14">
        <f t="shared" si="8"/>
        <v>110550</v>
      </c>
      <c r="I24" s="14">
        <f t="shared" si="8"/>
        <v>99529</v>
      </c>
      <c r="J24" s="14">
        <f t="shared" si="8"/>
        <v>74965</v>
      </c>
      <c r="K24" s="14">
        <f t="shared" si="8"/>
        <v>84297</v>
      </c>
      <c r="L24" s="14">
        <f t="shared" si="8"/>
        <v>25139</v>
      </c>
      <c r="M24" s="14">
        <f t="shared" si="8"/>
        <v>13281</v>
      </c>
      <c r="N24" s="12">
        <f t="shared" si="7"/>
        <v>962081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53940</v>
      </c>
      <c r="C25" s="14">
        <v>42595</v>
      </c>
      <c r="D25" s="14">
        <v>46736</v>
      </c>
      <c r="E25" s="14">
        <v>7572</v>
      </c>
      <c r="F25" s="14">
        <v>40528</v>
      </c>
      <c r="G25" s="14">
        <v>65932</v>
      </c>
      <c r="H25" s="14">
        <v>56813</v>
      </c>
      <c r="I25" s="14">
        <v>41608</v>
      </c>
      <c r="J25" s="14">
        <v>36077</v>
      </c>
      <c r="K25" s="14">
        <v>36030</v>
      </c>
      <c r="L25" s="14">
        <v>11084</v>
      </c>
      <c r="M25" s="14">
        <v>5301</v>
      </c>
      <c r="N25" s="12">
        <f t="shared" si="7"/>
        <v>444216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77895</v>
      </c>
      <c r="C26" s="14">
        <v>47725</v>
      </c>
      <c r="D26" s="14">
        <v>52494</v>
      </c>
      <c r="E26" s="14">
        <v>7190</v>
      </c>
      <c r="F26" s="14">
        <v>44503</v>
      </c>
      <c r="G26" s="14">
        <v>67210</v>
      </c>
      <c r="H26" s="14">
        <v>53737</v>
      </c>
      <c r="I26" s="14">
        <v>57921</v>
      </c>
      <c r="J26" s="14">
        <v>38888</v>
      </c>
      <c r="K26" s="14">
        <v>48267</v>
      </c>
      <c r="L26" s="14">
        <v>14055</v>
      </c>
      <c r="M26" s="14">
        <v>7980</v>
      </c>
      <c r="N26" s="12">
        <f t="shared" si="7"/>
        <v>517865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821532.4434880998</v>
      </c>
      <c r="C36" s="61">
        <f aca="true" t="shared" si="11" ref="C36:M36">C37+C38+C39+C40</f>
        <v>544419.009199</v>
      </c>
      <c r="D36" s="61">
        <f t="shared" si="11"/>
        <v>606493.60517875</v>
      </c>
      <c r="E36" s="61">
        <f t="shared" si="11"/>
        <v>109092.40577599999</v>
      </c>
      <c r="F36" s="61">
        <f t="shared" si="11"/>
        <v>534010.5855193001</v>
      </c>
      <c r="G36" s="61">
        <f t="shared" si="11"/>
        <v>678538.6248000001</v>
      </c>
      <c r="H36" s="61">
        <f t="shared" si="11"/>
        <v>701972.1363</v>
      </c>
      <c r="I36" s="61">
        <f t="shared" si="11"/>
        <v>658802.0753666</v>
      </c>
      <c r="J36" s="61">
        <f t="shared" si="11"/>
        <v>536089.7123303</v>
      </c>
      <c r="K36" s="61">
        <f t="shared" si="11"/>
        <v>653505.86164048</v>
      </c>
      <c r="L36" s="61">
        <f t="shared" si="11"/>
        <v>265819.49658875994</v>
      </c>
      <c r="M36" s="61">
        <f t="shared" si="11"/>
        <v>146484.10019072</v>
      </c>
      <c r="N36" s="61">
        <f>N37+N38+N39+N40</f>
        <v>6256760.056378011</v>
      </c>
    </row>
    <row r="37" spans="1:14" ht="18.75" customHeight="1">
      <c r="A37" s="58" t="s">
        <v>55</v>
      </c>
      <c r="B37" s="55">
        <f aca="true" t="shared" si="12" ref="B37:M37">B29*B7</f>
        <v>820780.9619999999</v>
      </c>
      <c r="C37" s="55">
        <f t="shared" si="12"/>
        <v>543654.2072</v>
      </c>
      <c r="D37" s="55">
        <f t="shared" si="12"/>
        <v>596297.91</v>
      </c>
      <c r="E37" s="55">
        <f t="shared" si="12"/>
        <v>108717.11399999999</v>
      </c>
      <c r="F37" s="55">
        <f t="shared" si="12"/>
        <v>533449.7740000001</v>
      </c>
      <c r="G37" s="55">
        <f t="shared" si="12"/>
        <v>677933.866</v>
      </c>
      <c r="H37" s="55">
        <f t="shared" si="12"/>
        <v>701071.0155</v>
      </c>
      <c r="I37" s="55">
        <f t="shared" si="12"/>
        <v>658205.8852</v>
      </c>
      <c r="J37" s="55">
        <f t="shared" si="12"/>
        <v>535548.0299000001</v>
      </c>
      <c r="K37" s="55">
        <f t="shared" si="12"/>
        <v>652877.9037</v>
      </c>
      <c r="L37" s="55">
        <f t="shared" si="12"/>
        <v>265345.1148</v>
      </c>
      <c r="M37" s="55">
        <f t="shared" si="12"/>
        <v>146210.2916</v>
      </c>
      <c r="N37" s="57">
        <f>SUM(B37:M37)</f>
        <v>6240092.0739</v>
      </c>
    </row>
    <row r="38" spans="1:14" ht="18.75" customHeight="1">
      <c r="A38" s="58" t="s">
        <v>56</v>
      </c>
      <c r="B38" s="55">
        <f aca="true" t="shared" si="13" ref="B38:M38">B30*B7</f>
        <v>-2505.5985119</v>
      </c>
      <c r="C38" s="55">
        <f t="shared" si="13"/>
        <v>-1627.718001</v>
      </c>
      <c r="D38" s="55">
        <f t="shared" si="13"/>
        <v>-1823.5748212499998</v>
      </c>
      <c r="E38" s="55">
        <f t="shared" si="13"/>
        <v>-270.988224</v>
      </c>
      <c r="F38" s="55">
        <f t="shared" si="13"/>
        <v>-1600.5884807</v>
      </c>
      <c r="G38" s="55">
        <f t="shared" si="13"/>
        <v>-2057.4012000000002</v>
      </c>
      <c r="H38" s="55">
        <f t="shared" si="13"/>
        <v>-1996.4392</v>
      </c>
      <c r="I38" s="55">
        <f t="shared" si="13"/>
        <v>-1950.4098334</v>
      </c>
      <c r="J38" s="55">
        <f t="shared" si="13"/>
        <v>-1576.9175697</v>
      </c>
      <c r="K38" s="55">
        <f t="shared" si="13"/>
        <v>-1974.2820595199998</v>
      </c>
      <c r="L38" s="55">
        <f t="shared" si="13"/>
        <v>-796.7782112399999</v>
      </c>
      <c r="M38" s="55">
        <f t="shared" si="13"/>
        <v>-445.23140928000004</v>
      </c>
      <c r="N38" s="25">
        <f>SUM(B38:M38)</f>
        <v>-18625.927521989997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9857.87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9857.87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-80024.2</v>
      </c>
      <c r="C42" s="25">
        <f aca="true" t="shared" si="15" ref="C42:M42">+C43+C46+C54+C55</f>
        <v>-77736.6</v>
      </c>
      <c r="D42" s="25">
        <f t="shared" si="15"/>
        <v>-68175.8</v>
      </c>
      <c r="E42" s="25">
        <f t="shared" si="15"/>
        <v>-7315.6</v>
      </c>
      <c r="F42" s="25">
        <f t="shared" si="15"/>
        <v>-47617.8</v>
      </c>
      <c r="G42" s="25">
        <f t="shared" si="15"/>
        <v>-93586.4</v>
      </c>
      <c r="H42" s="25">
        <f t="shared" si="15"/>
        <v>-103217.8</v>
      </c>
      <c r="I42" s="25">
        <f t="shared" si="15"/>
        <v>-54161.4</v>
      </c>
      <c r="J42" s="25">
        <f t="shared" si="15"/>
        <v>-67586.8</v>
      </c>
      <c r="K42" s="25">
        <f t="shared" si="15"/>
        <v>-58143.8</v>
      </c>
      <c r="L42" s="25">
        <f t="shared" si="15"/>
        <v>-29374</v>
      </c>
      <c r="M42" s="25">
        <f t="shared" si="15"/>
        <v>-18870.8</v>
      </c>
      <c r="N42" s="25">
        <f>+N43+N46+N54+N55</f>
        <v>-705811.0000000001</v>
      </c>
    </row>
    <row r="43" spans="1:14" ht="18.75" customHeight="1">
      <c r="A43" s="17" t="s">
        <v>60</v>
      </c>
      <c r="B43" s="26">
        <f>B44+B45</f>
        <v>-80024.2</v>
      </c>
      <c r="C43" s="26">
        <f>C44+C45</f>
        <v>-77736.6</v>
      </c>
      <c r="D43" s="26">
        <f>D44+D45</f>
        <v>-68175.8</v>
      </c>
      <c r="E43" s="26">
        <f>E44+E45</f>
        <v>-6315.6</v>
      </c>
      <c r="F43" s="26">
        <f aca="true" t="shared" si="16" ref="F43:M43">F44+F45</f>
        <v>-47617.8</v>
      </c>
      <c r="G43" s="26">
        <f t="shared" si="16"/>
        <v>-93586.4</v>
      </c>
      <c r="H43" s="26">
        <f t="shared" si="16"/>
        <v>-102717.8</v>
      </c>
      <c r="I43" s="26">
        <f t="shared" si="16"/>
        <v>-54161.4</v>
      </c>
      <c r="J43" s="26">
        <f t="shared" si="16"/>
        <v>-67586.8</v>
      </c>
      <c r="K43" s="26">
        <f t="shared" si="16"/>
        <v>-58143.8</v>
      </c>
      <c r="L43" s="26">
        <f t="shared" si="16"/>
        <v>-29374</v>
      </c>
      <c r="M43" s="26">
        <f t="shared" si="16"/>
        <v>-18870.8</v>
      </c>
      <c r="N43" s="25">
        <f aca="true" t="shared" si="17" ref="N43:N55">SUM(B43:M43)</f>
        <v>-704311.0000000001</v>
      </c>
    </row>
    <row r="44" spans="1:25" ht="18.75" customHeight="1">
      <c r="A44" s="13" t="s">
        <v>61</v>
      </c>
      <c r="B44" s="20">
        <f>ROUND(-B9*$D$3,2)</f>
        <v>-80024.2</v>
      </c>
      <c r="C44" s="20">
        <f>ROUND(-C9*$D$3,2)</f>
        <v>-77736.6</v>
      </c>
      <c r="D44" s="20">
        <f>ROUND(-D9*$D$3,2)</f>
        <v>-68175.8</v>
      </c>
      <c r="E44" s="20">
        <f>ROUND(-E9*$D$3,2)</f>
        <v>-6315.6</v>
      </c>
      <c r="F44" s="20">
        <f aca="true" t="shared" si="18" ref="F44:M44">ROUND(-F9*$D$3,2)</f>
        <v>-47617.8</v>
      </c>
      <c r="G44" s="20">
        <f t="shared" si="18"/>
        <v>-93586.4</v>
      </c>
      <c r="H44" s="20">
        <f t="shared" si="18"/>
        <v>-102717.8</v>
      </c>
      <c r="I44" s="20">
        <f t="shared" si="18"/>
        <v>-54161.4</v>
      </c>
      <c r="J44" s="20">
        <f t="shared" si="18"/>
        <v>-67586.8</v>
      </c>
      <c r="K44" s="20">
        <f t="shared" si="18"/>
        <v>-58143.8</v>
      </c>
      <c r="L44" s="20">
        <f t="shared" si="18"/>
        <v>-29374</v>
      </c>
      <c r="M44" s="20">
        <f t="shared" si="18"/>
        <v>-18870.8</v>
      </c>
      <c r="N44" s="47">
        <f t="shared" si="17"/>
        <v>-704311.0000000001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741508.2434880999</v>
      </c>
      <c r="C57" s="29">
        <f t="shared" si="21"/>
        <v>466682.409199</v>
      </c>
      <c r="D57" s="29">
        <f t="shared" si="21"/>
        <v>538317.80517875</v>
      </c>
      <c r="E57" s="29">
        <f t="shared" si="21"/>
        <v>101776.80577599998</v>
      </c>
      <c r="F57" s="29">
        <f t="shared" si="21"/>
        <v>486392.7855193001</v>
      </c>
      <c r="G57" s="29">
        <f t="shared" si="21"/>
        <v>584952.2248000001</v>
      </c>
      <c r="H57" s="29">
        <f t="shared" si="21"/>
        <v>598754.3363</v>
      </c>
      <c r="I57" s="29">
        <f t="shared" si="21"/>
        <v>604640.6753665999</v>
      </c>
      <c r="J57" s="29">
        <f t="shared" si="21"/>
        <v>468502.9123303</v>
      </c>
      <c r="K57" s="29">
        <f t="shared" si="21"/>
        <v>595362.06164048</v>
      </c>
      <c r="L57" s="29">
        <f t="shared" si="21"/>
        <v>236445.49658875994</v>
      </c>
      <c r="M57" s="29">
        <f t="shared" si="21"/>
        <v>127613.30019072</v>
      </c>
      <c r="N57" s="29">
        <f>SUM(B57:M57)</f>
        <v>5550949.056378009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741508.24</v>
      </c>
      <c r="C60" s="36">
        <f aca="true" t="shared" si="22" ref="C60:M60">SUM(C61:C74)</f>
        <v>466682.4</v>
      </c>
      <c r="D60" s="36">
        <f t="shared" si="22"/>
        <v>538317.81</v>
      </c>
      <c r="E60" s="36">
        <f t="shared" si="22"/>
        <v>101776.8</v>
      </c>
      <c r="F60" s="36">
        <f t="shared" si="22"/>
        <v>486392.78</v>
      </c>
      <c r="G60" s="36">
        <f t="shared" si="22"/>
        <v>584952.23</v>
      </c>
      <c r="H60" s="36">
        <f t="shared" si="22"/>
        <v>598754.34</v>
      </c>
      <c r="I60" s="36">
        <f t="shared" si="22"/>
        <v>604640.68</v>
      </c>
      <c r="J60" s="36">
        <f t="shared" si="22"/>
        <v>468502.91</v>
      </c>
      <c r="K60" s="36">
        <f t="shared" si="22"/>
        <v>595362.06</v>
      </c>
      <c r="L60" s="36">
        <f t="shared" si="22"/>
        <v>236445.49</v>
      </c>
      <c r="M60" s="36">
        <f t="shared" si="22"/>
        <v>127613.3</v>
      </c>
      <c r="N60" s="29">
        <f>SUM(N61:N74)</f>
        <v>5550949.04</v>
      </c>
    </row>
    <row r="61" spans="1:15" ht="18.75" customHeight="1">
      <c r="A61" s="17" t="s">
        <v>75</v>
      </c>
      <c r="B61" s="36">
        <v>134967.17</v>
      </c>
      <c r="C61" s="36">
        <v>138103.62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273070.79000000004</v>
      </c>
      <c r="O61"/>
    </row>
    <row r="62" spans="1:15" ht="18.75" customHeight="1">
      <c r="A62" s="17" t="s">
        <v>76</v>
      </c>
      <c r="B62" s="36">
        <v>606541.07</v>
      </c>
      <c r="C62" s="36">
        <v>328578.78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935119.85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538317.81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538317.81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101776.8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101776.8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486392.78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486392.78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584952.23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584952.23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460991.41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460991.41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137762.93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137762.93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604640.68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604640.68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468502.91</v>
      </c>
      <c r="K70" s="35">
        <v>0</v>
      </c>
      <c r="L70" s="35">
        <v>0</v>
      </c>
      <c r="M70" s="35">
        <v>0</v>
      </c>
      <c r="N70" s="29">
        <f t="shared" si="23"/>
        <v>468502.91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595362.06</v>
      </c>
      <c r="L71" s="35">
        <v>0</v>
      </c>
      <c r="M71" s="62"/>
      <c r="N71" s="26">
        <f t="shared" si="23"/>
        <v>595362.06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236445.49</v>
      </c>
      <c r="M72" s="35">
        <v>0</v>
      </c>
      <c r="N72" s="29">
        <f t="shared" si="23"/>
        <v>236445.49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127613.3</v>
      </c>
      <c r="N73" s="26">
        <f t="shared" si="23"/>
        <v>127613.3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2.2984032904748593</v>
      </c>
      <c r="C78" s="45">
        <v>2.233069043084152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1.980434026881357</v>
      </c>
      <c r="C79" s="45">
        <v>1.8686326142101084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1.8158281524119304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2.528799392118683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2.121227687904873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1.6819991095951536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1.9796090852947992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1.9349520231077022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1.9213387365709402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2.1640866633442464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2.068888007650163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2.458287062005326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2.4088025421087944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2017-06-14T20:36:17Z</dcterms:modified>
  <cp:category/>
  <cp:version/>
  <cp:contentType/>
  <cp:contentStatus/>
</cp:coreProperties>
</file>