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<sst xmlns="http://schemas.openxmlformats.org/spreadsheetml/2006/main" count="105" uniqueCount="103">
  <si>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</si>
  <si>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</si>
  <si>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</si>
  <si>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</si>
  <si>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</si>
  <si>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</si>
  <si>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</si>
  <si>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</si>
  <si>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</si>
  <si>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</si>
  <si>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</si>
  <si>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</si>
  <si>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</si>
  <si>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</si>
  <si>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</si>
  <si>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</si>
  <si>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</si>
  <si>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</si>
  <si>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</si>
  <si>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</si>
  <si>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</si>
  <si>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</si>
  <si>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</si>
  <si>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</si>
  <si>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</si>
  <si>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</si>
  <si>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</si>
  <si>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</si>
  <si>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</si>
  <si>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</si>
  <si>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</si>
  <si>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</si>
  <si>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</si>
  <si>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</si>
  <si>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</si>
  <si>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</si>
  <si>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</si>
  <si>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</si>
  <si>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</si>
  <si>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</si>
  <si>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</si>
  <si>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</si>
  <si>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</si>
  <si>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</si>
  <si>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</si>
  <si>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</si>
  <si>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</si>
  <si>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</si>
  <si>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</si>
  <si>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</si>
  <si>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</si>
  <si>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</si>
  <si>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</si>
  <si>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</si>
  <si>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</si>
  <si>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</si>
  <si>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</si>
  <si>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</si>
  <si>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</si>
  <si>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</si>
  <si>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</si>
  <si>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</si>
  <si>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</si>
  <si>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</si>
  <si>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</si>
  <si>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</si>
  <si>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</si>
  <si>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</si>
  <si>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</si>
  <si>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</si>
  <si>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</si>
  <si>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</si>
  <si>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</si>
  <si>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</si>
  <si>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</si>
  <si>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</si>
  <si>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</si>
  <si>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</si>
  <si>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</si>
  <si>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</si>
  <si>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</si>
  <si>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</si>
  <si>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</si>
  <si>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</si>
  <si>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</si>
  <si>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</si>
  <si>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</si>
  <si>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</si>
  <si>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</si>
  <si>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</si>
  <si>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</si>
  <si>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</si>
  <si>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</si>
  <si>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</si>
  <si>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</si>
  <si>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</si>
  <si>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</si>
  <si>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</si>
  <si>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</si>
  <si>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</si>
  <si>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</si>
  <si>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</si>
  <si>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09/06/17 - VENCIMENTO 19/06/17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</si>
</sst>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171" fontId="0" fillId="0" borderId="0" xfId="52" applyFont="1" applyAlignment="1">
      <alignment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3.50390625" style="1" bestFit="1" customWidth="1"/>
    <col min="17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533725</v>
      </c>
      <c r="C7" s="10">
        <f>C8+C20+C24</f>
        <v>392582</v>
      </c>
      <c r="D7" s="10">
        <f>D8+D20+D24</f>
        <v>401495</v>
      </c>
      <c r="E7" s="10">
        <f>E8+E20+E24</f>
        <v>47998</v>
      </c>
      <c r="F7" s="10">
        <f aca="true" t="shared" si="0" ref="F7:M7">F8+F20+F24</f>
        <v>341586</v>
      </c>
      <c r="G7" s="10">
        <f t="shared" si="0"/>
        <v>547471</v>
      </c>
      <c r="H7" s="10">
        <f t="shared" si="0"/>
        <v>488961</v>
      </c>
      <c r="I7" s="10">
        <f t="shared" si="0"/>
        <v>439933</v>
      </c>
      <c r="J7" s="10">
        <f t="shared" si="0"/>
        <v>313493</v>
      </c>
      <c r="K7" s="10">
        <f t="shared" si="0"/>
        <v>374744</v>
      </c>
      <c r="L7" s="10">
        <f t="shared" si="0"/>
        <v>158038</v>
      </c>
      <c r="M7" s="10">
        <f t="shared" si="0"/>
        <v>92990</v>
      </c>
      <c r="N7" s="10">
        <f>+N8+N20+N24</f>
        <v>4133016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221654</v>
      </c>
      <c r="C8" s="12">
        <f>+C9+C12+C16</f>
        <v>176837</v>
      </c>
      <c r="D8" s="12">
        <f>+D9+D12+D16</f>
        <v>195858</v>
      </c>
      <c r="E8" s="12">
        <f>+E9+E12+E16</f>
        <v>21850</v>
      </c>
      <c r="F8" s="12">
        <f aca="true" t="shared" si="1" ref="F8:M8">+F9+F12+F16</f>
        <v>151925</v>
      </c>
      <c r="G8" s="12">
        <f t="shared" si="1"/>
        <v>253095</v>
      </c>
      <c r="H8" s="12">
        <f t="shared" si="1"/>
        <v>219555</v>
      </c>
      <c r="I8" s="12">
        <f t="shared" si="1"/>
        <v>203226</v>
      </c>
      <c r="J8" s="12">
        <f t="shared" si="1"/>
        <v>142145</v>
      </c>
      <c r="K8" s="12">
        <f t="shared" si="1"/>
        <v>162476</v>
      </c>
      <c r="L8" s="12">
        <f t="shared" si="1"/>
        <v>78739</v>
      </c>
      <c r="M8" s="12">
        <f t="shared" si="1"/>
        <v>48136</v>
      </c>
      <c r="N8" s="12">
        <f>SUM(B8:M8)</f>
        <v>1875496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20578</v>
      </c>
      <c r="C9" s="14">
        <v>21148</v>
      </c>
      <c r="D9" s="14">
        <v>15198</v>
      </c>
      <c r="E9" s="14">
        <v>1238</v>
      </c>
      <c r="F9" s="14">
        <v>12419</v>
      </c>
      <c r="G9" s="14">
        <v>24109</v>
      </c>
      <c r="H9" s="14">
        <v>27175</v>
      </c>
      <c r="I9" s="14">
        <v>12788</v>
      </c>
      <c r="J9" s="14">
        <v>17392</v>
      </c>
      <c r="K9" s="14">
        <v>12949</v>
      </c>
      <c r="L9" s="14">
        <v>9080</v>
      </c>
      <c r="M9" s="14">
        <v>6071</v>
      </c>
      <c r="N9" s="12">
        <f aca="true" t="shared" si="2" ref="N9:N19">SUM(B9:M9)</f>
        <v>180145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20578</v>
      </c>
      <c r="C10" s="14">
        <f>+C9-C11</f>
        <v>21148</v>
      </c>
      <c r="D10" s="14">
        <f>+D9-D11</f>
        <v>15198</v>
      </c>
      <c r="E10" s="14">
        <f>+E9-E11</f>
        <v>1238</v>
      </c>
      <c r="F10" s="14">
        <f aca="true" t="shared" si="3" ref="F10:M10">+F9-F11</f>
        <v>12419</v>
      </c>
      <c r="G10" s="14">
        <f t="shared" si="3"/>
        <v>24109</v>
      </c>
      <c r="H10" s="14">
        <f t="shared" si="3"/>
        <v>27175</v>
      </c>
      <c r="I10" s="14">
        <f t="shared" si="3"/>
        <v>12788</v>
      </c>
      <c r="J10" s="14">
        <f t="shared" si="3"/>
        <v>17392</v>
      </c>
      <c r="K10" s="14">
        <f t="shared" si="3"/>
        <v>12949</v>
      </c>
      <c r="L10" s="14">
        <f t="shared" si="3"/>
        <v>9080</v>
      </c>
      <c r="M10" s="14">
        <f t="shared" si="3"/>
        <v>6071</v>
      </c>
      <c r="N10" s="12">
        <f t="shared" si="2"/>
        <v>180145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186355</v>
      </c>
      <c r="C12" s="14">
        <f>C13+C14+C15</f>
        <v>144617</v>
      </c>
      <c r="D12" s="14">
        <f>D13+D14+D15</f>
        <v>169354</v>
      </c>
      <c r="E12" s="14">
        <f>E13+E14+E15</f>
        <v>19307</v>
      </c>
      <c r="F12" s="14">
        <f aca="true" t="shared" si="4" ref="F12:M12">F13+F14+F15</f>
        <v>129915</v>
      </c>
      <c r="G12" s="14">
        <f t="shared" si="4"/>
        <v>211992</v>
      </c>
      <c r="H12" s="14">
        <f t="shared" si="4"/>
        <v>178570</v>
      </c>
      <c r="I12" s="14">
        <f t="shared" si="4"/>
        <v>176100</v>
      </c>
      <c r="J12" s="14">
        <f t="shared" si="4"/>
        <v>115128</v>
      </c>
      <c r="K12" s="14">
        <f t="shared" si="4"/>
        <v>136978</v>
      </c>
      <c r="L12" s="14">
        <f t="shared" si="4"/>
        <v>64866</v>
      </c>
      <c r="M12" s="14">
        <f t="shared" si="4"/>
        <v>39509</v>
      </c>
      <c r="N12" s="12">
        <f t="shared" si="2"/>
        <v>1572691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87610</v>
      </c>
      <c r="C13" s="14">
        <v>69935</v>
      </c>
      <c r="D13" s="14">
        <v>79078</v>
      </c>
      <c r="E13" s="14">
        <v>9260</v>
      </c>
      <c r="F13" s="14">
        <v>60231</v>
      </c>
      <c r="G13" s="14">
        <v>100044</v>
      </c>
      <c r="H13" s="14">
        <v>89050</v>
      </c>
      <c r="I13" s="14">
        <v>85344</v>
      </c>
      <c r="J13" s="14">
        <v>53980</v>
      </c>
      <c r="K13" s="14">
        <v>63979</v>
      </c>
      <c r="L13" s="14">
        <v>30157</v>
      </c>
      <c r="M13" s="14">
        <v>17988</v>
      </c>
      <c r="N13" s="12">
        <f t="shared" si="2"/>
        <v>746656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93739</v>
      </c>
      <c r="C14" s="14">
        <v>68509</v>
      </c>
      <c r="D14" s="14">
        <v>87031</v>
      </c>
      <c r="E14" s="14">
        <v>9408</v>
      </c>
      <c r="F14" s="14">
        <v>65588</v>
      </c>
      <c r="G14" s="14">
        <v>103184</v>
      </c>
      <c r="H14" s="14">
        <v>83665</v>
      </c>
      <c r="I14" s="14">
        <v>87460</v>
      </c>
      <c r="J14" s="14">
        <v>57729</v>
      </c>
      <c r="K14" s="14">
        <v>69661</v>
      </c>
      <c r="L14" s="14">
        <v>32664</v>
      </c>
      <c r="M14" s="14">
        <v>20632</v>
      </c>
      <c r="N14" s="12">
        <f t="shared" si="2"/>
        <v>779270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5006</v>
      </c>
      <c r="C15" s="14">
        <v>6173</v>
      </c>
      <c r="D15" s="14">
        <v>3245</v>
      </c>
      <c r="E15" s="14">
        <v>639</v>
      </c>
      <c r="F15" s="14">
        <v>4096</v>
      </c>
      <c r="G15" s="14">
        <v>8764</v>
      </c>
      <c r="H15" s="14">
        <v>5855</v>
      </c>
      <c r="I15" s="14">
        <v>3296</v>
      </c>
      <c r="J15" s="14">
        <v>3419</v>
      </c>
      <c r="K15" s="14">
        <v>3338</v>
      </c>
      <c r="L15" s="14">
        <v>2045</v>
      </c>
      <c r="M15" s="14">
        <v>889</v>
      </c>
      <c r="N15" s="12">
        <f t="shared" si="2"/>
        <v>46765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14721</v>
      </c>
      <c r="C16" s="14">
        <f>C17+C18+C19</f>
        <v>11072</v>
      </c>
      <c r="D16" s="14">
        <f>D17+D18+D19</f>
        <v>11306</v>
      </c>
      <c r="E16" s="14">
        <f>E17+E18+E19</f>
        <v>1305</v>
      </c>
      <c r="F16" s="14">
        <f aca="true" t="shared" si="5" ref="F16:M16">F17+F18+F19</f>
        <v>9591</v>
      </c>
      <c r="G16" s="14">
        <f t="shared" si="5"/>
        <v>16994</v>
      </c>
      <c r="H16" s="14">
        <f t="shared" si="5"/>
        <v>13810</v>
      </c>
      <c r="I16" s="14">
        <f t="shared" si="5"/>
        <v>14338</v>
      </c>
      <c r="J16" s="14">
        <f t="shared" si="5"/>
        <v>9625</v>
      </c>
      <c r="K16" s="14">
        <f t="shared" si="5"/>
        <v>12549</v>
      </c>
      <c r="L16" s="14">
        <f t="shared" si="5"/>
        <v>4793</v>
      </c>
      <c r="M16" s="14">
        <f t="shared" si="5"/>
        <v>2556</v>
      </c>
      <c r="N16" s="12">
        <f t="shared" si="2"/>
        <v>122660</v>
      </c>
    </row>
    <row r="17" spans="1:25" ht="18.75" customHeight="1">
      <c r="A17" s="15" t="s">
        <v>16</v>
      </c>
      <c r="B17" s="14">
        <v>13346</v>
      </c>
      <c r="C17" s="14">
        <v>10153</v>
      </c>
      <c r="D17" s="14">
        <v>10188</v>
      </c>
      <c r="E17" s="14">
        <v>1178</v>
      </c>
      <c r="F17" s="14">
        <v>8784</v>
      </c>
      <c r="G17" s="14">
        <v>15586</v>
      </c>
      <c r="H17" s="14">
        <v>12537</v>
      </c>
      <c r="I17" s="14">
        <v>13258</v>
      </c>
      <c r="J17" s="14">
        <v>8563</v>
      </c>
      <c r="K17" s="14">
        <v>11294</v>
      </c>
      <c r="L17" s="14">
        <v>4292</v>
      </c>
      <c r="M17" s="14">
        <v>2213</v>
      </c>
      <c r="N17" s="12">
        <f t="shared" si="2"/>
        <v>111392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1371</v>
      </c>
      <c r="C18" s="14">
        <v>907</v>
      </c>
      <c r="D18" s="14">
        <v>1116</v>
      </c>
      <c r="E18" s="14">
        <v>126</v>
      </c>
      <c r="F18" s="14">
        <v>799</v>
      </c>
      <c r="G18" s="14">
        <v>1403</v>
      </c>
      <c r="H18" s="14">
        <v>1265</v>
      </c>
      <c r="I18" s="14">
        <v>1065</v>
      </c>
      <c r="J18" s="14">
        <v>1060</v>
      </c>
      <c r="K18" s="14">
        <v>1244</v>
      </c>
      <c r="L18" s="14">
        <v>501</v>
      </c>
      <c r="M18" s="14">
        <v>341</v>
      </c>
      <c r="N18" s="12">
        <f t="shared" si="2"/>
        <v>11198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</v>
      </c>
      <c r="C19" s="14">
        <v>12</v>
      </c>
      <c r="D19" s="14">
        <v>2</v>
      </c>
      <c r="E19" s="14">
        <v>1</v>
      </c>
      <c r="F19" s="14">
        <v>8</v>
      </c>
      <c r="G19" s="14">
        <v>5</v>
      </c>
      <c r="H19" s="14">
        <v>8</v>
      </c>
      <c r="I19" s="14">
        <v>15</v>
      </c>
      <c r="J19" s="14">
        <v>2</v>
      </c>
      <c r="K19" s="14">
        <v>11</v>
      </c>
      <c r="L19" s="14">
        <v>0</v>
      </c>
      <c r="M19" s="14">
        <v>2</v>
      </c>
      <c r="N19" s="12">
        <f t="shared" si="2"/>
        <v>70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134351</v>
      </c>
      <c r="C20" s="18">
        <f>C21+C22+C23</f>
        <v>85547</v>
      </c>
      <c r="D20" s="18">
        <f>D21+D22+D23</f>
        <v>79757</v>
      </c>
      <c r="E20" s="18">
        <f>E21+E22+E23</f>
        <v>9081</v>
      </c>
      <c r="F20" s="18">
        <f aca="true" t="shared" si="6" ref="F20:M20">F21+F22+F23</f>
        <v>68309</v>
      </c>
      <c r="G20" s="18">
        <f t="shared" si="6"/>
        <v>112240</v>
      </c>
      <c r="H20" s="18">
        <f t="shared" si="6"/>
        <v>114915</v>
      </c>
      <c r="I20" s="18">
        <f t="shared" si="6"/>
        <v>106803</v>
      </c>
      <c r="J20" s="18">
        <f t="shared" si="6"/>
        <v>74122</v>
      </c>
      <c r="K20" s="18">
        <f t="shared" si="6"/>
        <v>106589</v>
      </c>
      <c r="L20" s="18">
        <f t="shared" si="6"/>
        <v>42564</v>
      </c>
      <c r="M20" s="18">
        <f t="shared" si="6"/>
        <v>24152</v>
      </c>
      <c r="N20" s="12">
        <f aca="true" t="shared" si="7" ref="N20:N26">SUM(B20:M20)</f>
        <v>958430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68177</v>
      </c>
      <c r="C21" s="14">
        <v>46919</v>
      </c>
      <c r="D21" s="14">
        <v>41147</v>
      </c>
      <c r="E21" s="14">
        <v>4832</v>
      </c>
      <c r="F21" s="14">
        <v>35332</v>
      </c>
      <c r="G21" s="14">
        <v>58737</v>
      </c>
      <c r="H21" s="14">
        <v>63877</v>
      </c>
      <c r="I21" s="14">
        <v>57494</v>
      </c>
      <c r="J21" s="14">
        <v>38837</v>
      </c>
      <c r="K21" s="14">
        <v>54582</v>
      </c>
      <c r="L21" s="14">
        <v>22137</v>
      </c>
      <c r="M21" s="14">
        <v>12104</v>
      </c>
      <c r="N21" s="12">
        <f t="shared" si="7"/>
        <v>504175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63521</v>
      </c>
      <c r="C22" s="14">
        <v>36316</v>
      </c>
      <c r="D22" s="14">
        <v>37394</v>
      </c>
      <c r="E22" s="14">
        <v>4034</v>
      </c>
      <c r="F22" s="14">
        <v>31363</v>
      </c>
      <c r="G22" s="14">
        <v>50405</v>
      </c>
      <c r="H22" s="14">
        <v>48676</v>
      </c>
      <c r="I22" s="14">
        <v>47665</v>
      </c>
      <c r="J22" s="14">
        <v>33796</v>
      </c>
      <c r="K22" s="14">
        <v>50202</v>
      </c>
      <c r="L22" s="14">
        <v>19539</v>
      </c>
      <c r="M22" s="14">
        <v>11627</v>
      </c>
      <c r="N22" s="12">
        <f t="shared" si="7"/>
        <v>434538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2653</v>
      </c>
      <c r="C23" s="14">
        <v>2312</v>
      </c>
      <c r="D23" s="14">
        <v>1216</v>
      </c>
      <c r="E23" s="14">
        <v>215</v>
      </c>
      <c r="F23" s="14">
        <v>1614</v>
      </c>
      <c r="G23" s="14">
        <v>3098</v>
      </c>
      <c r="H23" s="14">
        <v>2362</v>
      </c>
      <c r="I23" s="14">
        <v>1644</v>
      </c>
      <c r="J23" s="14">
        <v>1489</v>
      </c>
      <c r="K23" s="14">
        <v>1805</v>
      </c>
      <c r="L23" s="14">
        <v>888</v>
      </c>
      <c r="M23" s="14">
        <v>421</v>
      </c>
      <c r="N23" s="12">
        <f t="shared" si="7"/>
        <v>19717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177720</v>
      </c>
      <c r="C24" s="14">
        <f>C25+C26</f>
        <v>130198</v>
      </c>
      <c r="D24" s="14">
        <f>D25+D26</f>
        <v>125880</v>
      </c>
      <c r="E24" s="14">
        <f>E25+E26</f>
        <v>17067</v>
      </c>
      <c r="F24" s="14">
        <f aca="true" t="shared" si="8" ref="F24:M24">F25+F26</f>
        <v>121352</v>
      </c>
      <c r="G24" s="14">
        <f t="shared" si="8"/>
        <v>182136</v>
      </c>
      <c r="H24" s="14">
        <f t="shared" si="8"/>
        <v>154491</v>
      </c>
      <c r="I24" s="14">
        <f t="shared" si="8"/>
        <v>129904</v>
      </c>
      <c r="J24" s="14">
        <f t="shared" si="8"/>
        <v>97226</v>
      </c>
      <c r="K24" s="14">
        <f t="shared" si="8"/>
        <v>105679</v>
      </c>
      <c r="L24" s="14">
        <f t="shared" si="8"/>
        <v>36735</v>
      </c>
      <c r="M24" s="14">
        <f t="shared" si="8"/>
        <v>20702</v>
      </c>
      <c r="N24" s="12">
        <f t="shared" si="7"/>
        <v>1299090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70365</v>
      </c>
      <c r="C25" s="14">
        <v>60067</v>
      </c>
      <c r="D25" s="14">
        <v>57710</v>
      </c>
      <c r="E25" s="14">
        <v>8705</v>
      </c>
      <c r="F25" s="14">
        <v>55060</v>
      </c>
      <c r="G25" s="14">
        <v>87217</v>
      </c>
      <c r="H25" s="14">
        <v>76292</v>
      </c>
      <c r="I25" s="14">
        <v>53537</v>
      </c>
      <c r="J25" s="14">
        <v>46297</v>
      </c>
      <c r="K25" s="14">
        <v>44336</v>
      </c>
      <c r="L25" s="14">
        <v>15452</v>
      </c>
      <c r="M25" s="14">
        <v>8100</v>
      </c>
      <c r="N25" s="12">
        <f t="shared" si="7"/>
        <v>583138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107355</v>
      </c>
      <c r="C26" s="14">
        <v>70131</v>
      </c>
      <c r="D26" s="14">
        <v>68170</v>
      </c>
      <c r="E26" s="14">
        <v>8362</v>
      </c>
      <c r="F26" s="14">
        <v>66292</v>
      </c>
      <c r="G26" s="14">
        <v>94919</v>
      </c>
      <c r="H26" s="14">
        <v>78199</v>
      </c>
      <c r="I26" s="14">
        <v>76367</v>
      </c>
      <c r="J26" s="14">
        <v>50929</v>
      </c>
      <c r="K26" s="14">
        <v>61343</v>
      </c>
      <c r="L26" s="14">
        <v>21283</v>
      </c>
      <c r="M26" s="14">
        <v>12602</v>
      </c>
      <c r="N26" s="12">
        <f t="shared" si="7"/>
        <v>715952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1082985.6691385</v>
      </c>
      <c r="C36" s="61">
        <f aca="true" t="shared" si="11" ref="C36:M36">C37+C38+C39+C40</f>
        <v>769706.012751</v>
      </c>
      <c r="D36" s="61">
        <f t="shared" si="11"/>
        <v>738424.11882475</v>
      </c>
      <c r="E36" s="61">
        <f t="shared" si="11"/>
        <v>121304.53556319998</v>
      </c>
      <c r="F36" s="61">
        <f t="shared" si="11"/>
        <v>723810.3472913001</v>
      </c>
      <c r="G36" s="61">
        <f t="shared" si="11"/>
        <v>919895.0734000001</v>
      </c>
      <c r="H36" s="61">
        <f t="shared" si="11"/>
        <v>961701.1849</v>
      </c>
      <c r="I36" s="61">
        <f t="shared" si="11"/>
        <v>844539.5599094</v>
      </c>
      <c r="J36" s="61">
        <f t="shared" si="11"/>
        <v>677863.5143099</v>
      </c>
      <c r="K36" s="61">
        <f t="shared" si="11"/>
        <v>774818.37366144</v>
      </c>
      <c r="L36" s="61">
        <f t="shared" si="11"/>
        <v>387916.09413433995</v>
      </c>
      <c r="M36" s="61">
        <f t="shared" si="11"/>
        <v>223614.07629440003</v>
      </c>
      <c r="N36" s="61">
        <f>N37+N38+N39+N40</f>
        <v>8226578.560178228</v>
      </c>
    </row>
    <row r="37" spans="1:14" ht="18.75" customHeight="1">
      <c r="A37" s="58" t="s">
        <v>55</v>
      </c>
      <c r="B37" s="55">
        <f aca="true" t="shared" si="12" ref="B37:M37">B29*B7</f>
        <v>1083034.77</v>
      </c>
      <c r="C37" s="55">
        <f t="shared" si="12"/>
        <v>769617.7528</v>
      </c>
      <c r="D37" s="55">
        <f t="shared" si="12"/>
        <v>728633.1259999999</v>
      </c>
      <c r="E37" s="55">
        <f t="shared" si="12"/>
        <v>120959.75979999999</v>
      </c>
      <c r="F37" s="55">
        <f t="shared" si="12"/>
        <v>723820.734</v>
      </c>
      <c r="G37" s="55">
        <f t="shared" si="12"/>
        <v>920025.0155000001</v>
      </c>
      <c r="H37" s="55">
        <f t="shared" si="12"/>
        <v>961541.8065</v>
      </c>
      <c r="I37" s="55">
        <f t="shared" si="12"/>
        <v>844495.3868</v>
      </c>
      <c r="J37" s="55">
        <f t="shared" si="12"/>
        <v>677740.5167</v>
      </c>
      <c r="K37" s="55">
        <f t="shared" si="12"/>
        <v>774558.3735999999</v>
      </c>
      <c r="L37" s="55">
        <f t="shared" si="12"/>
        <v>387809.4482</v>
      </c>
      <c r="M37" s="55">
        <f t="shared" si="12"/>
        <v>223575.85700000002</v>
      </c>
      <c r="N37" s="57">
        <f>SUM(B37:M37)</f>
        <v>8215812.546899998</v>
      </c>
    </row>
    <row r="38" spans="1:14" ht="18.75" customHeight="1">
      <c r="A38" s="58" t="s">
        <v>56</v>
      </c>
      <c r="B38" s="55">
        <f aca="true" t="shared" si="13" ref="B38:M38">B30*B7</f>
        <v>-3306.1808615</v>
      </c>
      <c r="C38" s="55">
        <f t="shared" si="13"/>
        <v>-2304.260049</v>
      </c>
      <c r="D38" s="55">
        <f t="shared" si="13"/>
        <v>-2228.27717525</v>
      </c>
      <c r="E38" s="55">
        <f t="shared" si="13"/>
        <v>-301.5042368</v>
      </c>
      <c r="F38" s="55">
        <f t="shared" si="13"/>
        <v>-2171.7867087</v>
      </c>
      <c r="G38" s="55">
        <f t="shared" si="13"/>
        <v>-2792.1021</v>
      </c>
      <c r="H38" s="55">
        <f t="shared" si="13"/>
        <v>-2738.1816</v>
      </c>
      <c r="I38" s="55">
        <f t="shared" si="13"/>
        <v>-2502.4268906</v>
      </c>
      <c r="J38" s="55">
        <f t="shared" si="13"/>
        <v>-1995.6023901</v>
      </c>
      <c r="K38" s="55">
        <f t="shared" si="13"/>
        <v>-2342.2399385599997</v>
      </c>
      <c r="L38" s="55">
        <f t="shared" si="13"/>
        <v>-1164.51406566</v>
      </c>
      <c r="M38" s="55">
        <f t="shared" si="13"/>
        <v>-680.8207056</v>
      </c>
      <c r="N38" s="25">
        <f>SUM(B38:M38)</f>
        <v>-24527.89672177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9857.87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9857.87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-144262.34</v>
      </c>
      <c r="C42" s="25">
        <f aca="true" t="shared" si="15" ref="C42:M42">+C43+C46+C54+C55</f>
        <v>-128191.69</v>
      </c>
      <c r="D42" s="25">
        <f t="shared" si="15"/>
        <v>-93852.84</v>
      </c>
      <c r="E42" s="25">
        <f t="shared" si="15"/>
        <v>-37538.840000000004</v>
      </c>
      <c r="F42" s="25">
        <f t="shared" si="15"/>
        <v>-133938</v>
      </c>
      <c r="G42" s="25">
        <f t="shared" si="15"/>
        <v>-164058.47</v>
      </c>
      <c r="H42" s="25">
        <f t="shared" si="15"/>
        <v>-152301.52</v>
      </c>
      <c r="I42" s="25">
        <f t="shared" si="15"/>
        <v>-69420.8</v>
      </c>
      <c r="J42" s="25">
        <f t="shared" si="15"/>
        <v>-109970.03</v>
      </c>
      <c r="K42" s="25">
        <f t="shared" si="15"/>
        <v>-71449.06999999999</v>
      </c>
      <c r="L42" s="25">
        <f t="shared" si="15"/>
        <v>-95031.79000000001</v>
      </c>
      <c r="M42" s="25">
        <f t="shared" si="15"/>
        <v>-32792.93</v>
      </c>
      <c r="N42" s="25">
        <f>+N43+N46+N54+N55</f>
        <v>-1232808.32</v>
      </c>
    </row>
    <row r="43" spans="1:14" ht="18.75" customHeight="1">
      <c r="A43" s="17" t="s">
        <v>60</v>
      </c>
      <c r="B43" s="26">
        <f>B44+B45</f>
        <v>-78196.4</v>
      </c>
      <c r="C43" s="26">
        <f>C44+C45</f>
        <v>-80362.4</v>
      </c>
      <c r="D43" s="26">
        <f>D44+D45</f>
        <v>-57752.4</v>
      </c>
      <c r="E43" s="26">
        <f>E44+E45</f>
        <v>-4704.4</v>
      </c>
      <c r="F43" s="26">
        <f aca="true" t="shared" si="16" ref="F43:M43">F44+F45</f>
        <v>-47192.2</v>
      </c>
      <c r="G43" s="26">
        <f t="shared" si="16"/>
        <v>-91614.2</v>
      </c>
      <c r="H43" s="26">
        <f t="shared" si="16"/>
        <v>-103265</v>
      </c>
      <c r="I43" s="26">
        <f t="shared" si="16"/>
        <v>-48594.4</v>
      </c>
      <c r="J43" s="26">
        <f t="shared" si="16"/>
        <v>-66089.6</v>
      </c>
      <c r="K43" s="26">
        <f t="shared" si="16"/>
        <v>-49206.2</v>
      </c>
      <c r="L43" s="26">
        <f t="shared" si="16"/>
        <v>-34504</v>
      </c>
      <c r="M43" s="26">
        <f t="shared" si="16"/>
        <v>-23069.8</v>
      </c>
      <c r="N43" s="25">
        <f aca="true" t="shared" si="17" ref="N43:N55">SUM(B43:M43)</f>
        <v>-684551</v>
      </c>
    </row>
    <row r="44" spans="1:25" ht="18.75" customHeight="1">
      <c r="A44" s="13" t="s">
        <v>61</v>
      </c>
      <c r="B44" s="20">
        <f>ROUND(-B9*$D$3,2)</f>
        <v>-78196.4</v>
      </c>
      <c r="C44" s="20">
        <f>ROUND(-C9*$D$3,2)</f>
        <v>-80362.4</v>
      </c>
      <c r="D44" s="20">
        <f>ROUND(-D9*$D$3,2)</f>
        <v>-57752.4</v>
      </c>
      <c r="E44" s="20">
        <f>ROUND(-E9*$D$3,2)</f>
        <v>-4704.4</v>
      </c>
      <c r="F44" s="20">
        <f aca="true" t="shared" si="18" ref="F44:M44">ROUND(-F9*$D$3,2)</f>
        <v>-47192.2</v>
      </c>
      <c r="G44" s="20">
        <f t="shared" si="18"/>
        <v>-91614.2</v>
      </c>
      <c r="H44" s="20">
        <f t="shared" si="18"/>
        <v>-103265</v>
      </c>
      <c r="I44" s="20">
        <f t="shared" si="18"/>
        <v>-48594.4</v>
      </c>
      <c r="J44" s="20">
        <f t="shared" si="18"/>
        <v>-66089.6</v>
      </c>
      <c r="K44" s="20">
        <f t="shared" si="18"/>
        <v>-49206.2</v>
      </c>
      <c r="L44" s="20">
        <f t="shared" si="18"/>
        <v>-34504</v>
      </c>
      <c r="M44" s="20">
        <f t="shared" si="18"/>
        <v>-23069.8</v>
      </c>
      <c r="N44" s="47">
        <f t="shared" si="17"/>
        <v>-684551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-66065.94</v>
      </c>
      <c r="C46" s="26">
        <f aca="true" t="shared" si="20" ref="C46:M46">SUM(C47:C53)</f>
        <v>-47829.29</v>
      </c>
      <c r="D46" s="26">
        <f t="shared" si="20"/>
        <v>-36100.44</v>
      </c>
      <c r="E46" s="26">
        <f t="shared" si="20"/>
        <v>-32834.44</v>
      </c>
      <c r="F46" s="26">
        <f t="shared" si="20"/>
        <v>-86745.8</v>
      </c>
      <c r="G46" s="26">
        <f t="shared" si="20"/>
        <v>-72444.27</v>
      </c>
      <c r="H46" s="26">
        <f t="shared" si="20"/>
        <v>-49036.52</v>
      </c>
      <c r="I46" s="26">
        <f t="shared" si="20"/>
        <v>-20826.4</v>
      </c>
      <c r="J46" s="26">
        <f t="shared" si="20"/>
        <v>-43880.43</v>
      </c>
      <c r="K46" s="26">
        <f t="shared" si="20"/>
        <v>-22242.87</v>
      </c>
      <c r="L46" s="26">
        <f t="shared" si="20"/>
        <v>-60527.79</v>
      </c>
      <c r="M46" s="26">
        <f t="shared" si="20"/>
        <v>-9723.13</v>
      </c>
      <c r="N46" s="26">
        <f>SUM(N47:N53)</f>
        <v>-548257.3200000001</v>
      </c>
    </row>
    <row r="47" spans="1:25" ht="18.75" customHeight="1">
      <c r="A47" s="13" t="s">
        <v>64</v>
      </c>
      <c r="B47" s="24">
        <v>-66065.94</v>
      </c>
      <c r="C47" s="24">
        <v>-47829.29</v>
      </c>
      <c r="D47" s="24">
        <v>-36100.44</v>
      </c>
      <c r="E47" s="24">
        <v>-31834.44</v>
      </c>
      <c r="F47" s="24">
        <v>-86745.8</v>
      </c>
      <c r="G47" s="24">
        <v>-72444.27</v>
      </c>
      <c r="H47" s="24">
        <v>-48536.52</v>
      </c>
      <c r="I47" s="24">
        <v>-20826.4</v>
      </c>
      <c r="J47" s="24">
        <v>-43880.43</v>
      </c>
      <c r="K47" s="24">
        <v>-22242.87</v>
      </c>
      <c r="L47" s="24">
        <v>-60527.79</v>
      </c>
      <c r="M47" s="24">
        <v>-9723.13</v>
      </c>
      <c r="N47" s="24">
        <f t="shared" si="17"/>
        <v>-546757.3200000001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0</v>
      </c>
      <c r="C49" s="24">
        <v>0</v>
      </c>
      <c r="D49" s="24">
        <v>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-1500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938723.3291385</v>
      </c>
      <c r="C57" s="29">
        <f t="shared" si="21"/>
        <v>641514.322751</v>
      </c>
      <c r="D57" s="29">
        <f t="shared" si="21"/>
        <v>644571.27882475</v>
      </c>
      <c r="E57" s="29">
        <f t="shared" si="21"/>
        <v>83765.69556319999</v>
      </c>
      <c r="F57" s="29">
        <f t="shared" si="21"/>
        <v>589872.3472913001</v>
      </c>
      <c r="G57" s="29">
        <f t="shared" si="21"/>
        <v>755836.6034000001</v>
      </c>
      <c r="H57" s="29">
        <f t="shared" si="21"/>
        <v>809399.6649</v>
      </c>
      <c r="I57" s="29">
        <f t="shared" si="21"/>
        <v>775118.7599093999</v>
      </c>
      <c r="J57" s="29">
        <f t="shared" si="21"/>
        <v>567893.4843099</v>
      </c>
      <c r="K57" s="29">
        <f t="shared" si="21"/>
        <v>703369.30366144</v>
      </c>
      <c r="L57" s="29">
        <f t="shared" si="21"/>
        <v>292884.3041343399</v>
      </c>
      <c r="M57" s="29">
        <f t="shared" si="21"/>
        <v>190821.14629440004</v>
      </c>
      <c r="N57" s="29">
        <f>SUM(B57:M57)</f>
        <v>6993770.24017823</v>
      </c>
      <c r="O57"/>
      <c r="P57" s="73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938723.33</v>
      </c>
      <c r="C60" s="36">
        <f aca="true" t="shared" si="22" ref="C60:M60">SUM(C61:C74)</f>
        <v>641514.3200000001</v>
      </c>
      <c r="D60" s="36">
        <f t="shared" si="22"/>
        <v>644571.28</v>
      </c>
      <c r="E60" s="36">
        <f t="shared" si="22"/>
        <v>83765.7</v>
      </c>
      <c r="F60" s="36">
        <f t="shared" si="22"/>
        <v>589872.34</v>
      </c>
      <c r="G60" s="36">
        <f t="shared" si="22"/>
        <v>755836.61</v>
      </c>
      <c r="H60" s="36">
        <f t="shared" si="22"/>
        <v>809399.6599999999</v>
      </c>
      <c r="I60" s="36">
        <f t="shared" si="22"/>
        <v>775118.76</v>
      </c>
      <c r="J60" s="36">
        <f t="shared" si="22"/>
        <v>567893.49</v>
      </c>
      <c r="K60" s="36">
        <f t="shared" si="22"/>
        <v>703369.3</v>
      </c>
      <c r="L60" s="36">
        <f t="shared" si="22"/>
        <v>292884.31</v>
      </c>
      <c r="M60" s="36">
        <f t="shared" si="22"/>
        <v>190821.15</v>
      </c>
      <c r="N60" s="29">
        <f>SUM(N61:N74)</f>
        <v>6993770.249999999</v>
      </c>
    </row>
    <row r="61" spans="1:15" ht="18.75" customHeight="1">
      <c r="A61" s="17" t="s">
        <v>75</v>
      </c>
      <c r="B61" s="36">
        <v>177937.37</v>
      </c>
      <c r="C61" s="36">
        <v>194678.62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372615.99</v>
      </c>
      <c r="O61"/>
    </row>
    <row r="62" spans="1:15" ht="18.75" customHeight="1">
      <c r="A62" s="17" t="s">
        <v>76</v>
      </c>
      <c r="B62" s="36">
        <v>760785.96</v>
      </c>
      <c r="C62" s="36">
        <v>446835.7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1207621.66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644571.28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644571.28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83765.7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83765.7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589872.34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589872.34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755836.61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755836.61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646366.73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646366.73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163032.93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163032.93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775118.76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775118.76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567893.49</v>
      </c>
      <c r="K70" s="35">
        <v>0</v>
      </c>
      <c r="L70" s="35">
        <v>0</v>
      </c>
      <c r="M70" s="35">
        <v>0</v>
      </c>
      <c r="N70" s="29">
        <f t="shared" si="23"/>
        <v>567893.49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703369.3</v>
      </c>
      <c r="L71" s="35">
        <v>0</v>
      </c>
      <c r="M71" s="62"/>
      <c r="N71" s="26">
        <f t="shared" si="23"/>
        <v>703369.3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292884.31</v>
      </c>
      <c r="M72" s="35">
        <v>0</v>
      </c>
      <c r="N72" s="29">
        <f t="shared" si="23"/>
        <v>292884.31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190821.15</v>
      </c>
      <c r="N73" s="26">
        <f t="shared" si="23"/>
        <v>190821.15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2.276908710419755</v>
      </c>
      <c r="C78" s="45">
        <v>2.2353148338308455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1.9785874901599</v>
      </c>
      <c r="C79" s="45">
        <v>1.866109078957279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1.814633429618675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2.527283127696987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2.1189695926978858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1.6802626502591007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1.976848754982589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1.9330521045952564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1.919700408719964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2.1622923456341927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2.0675938071361784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2.4545748119714244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2.404711004348855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2017-06-14T20:27:18Z</dcterms:modified>
  <cp:category/>
  <cp:version/>
  <cp:contentType/>
  <cp:contentStatus/>
</cp:coreProperties>
</file>