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<sst xmlns="http://schemas.openxmlformats.org/spreadsheetml/2006/main" count="105" uniqueCount="103">
  <si>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</si>
  <si>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</si>
  <si>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</si>
  <si>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</si>
  <si>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</si>
  <si>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</si>
  <si>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</si>
  <si>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</si>
  <si>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</si>
  <si>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</si>
  <si>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</si>
  <si>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</si>
  <si>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</si>
  <si>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</si>
  <si>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</si>
  <si>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</si>
  <si>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</si>
  <si>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</si>
  <si>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</si>
  <si>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</si>
  <si>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</si>
  <si>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</si>
  <si>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</si>
  <si>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</si>
  <si>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</si>
  <si>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</si>
  <si>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</si>
  <si>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</si>
  <si>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</si>
  <si>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</si>
  <si>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</si>
  <si>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</si>
  <si>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</si>
  <si>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</si>
  <si>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</si>
  <si>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</si>
  <si>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</si>
  <si>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</si>
  <si>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</si>
  <si>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</si>
  <si>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</si>
  <si>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</si>
  <si>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</si>
  <si>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</si>
  <si>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</si>
  <si>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</si>
  <si>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</si>
  <si>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</si>
  <si>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</si>
  <si>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</si>
  <si>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</si>
  <si>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</si>
  <si>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</si>
  <si>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</si>
  <si>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</si>
  <si>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</si>
  <si>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</si>
  <si>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</si>
  <si>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</si>
  <si>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</si>
  <si>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</si>
  <si>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</si>
  <si>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</si>
  <si>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</si>
  <si>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</si>
  <si>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</si>
  <si>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</si>
  <si>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</si>
  <si>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</si>
  <si>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</si>
  <si>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</si>
  <si>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</si>
  <si>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</si>
  <si>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</si>
  <si>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</si>
  <si>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</si>
  <si>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</si>
  <si>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</si>
  <si>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</si>
  <si>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</si>
  <si>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</si>
  <si>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</si>
  <si>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</si>
  <si>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</si>
  <si>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</si>
  <si>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</si>
  <si>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</si>
  <si>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</si>
  <si>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</si>
  <si>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</si>
  <si>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</si>
  <si>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</si>
  <si>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</si>
  <si>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</si>
  <si>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</si>
  <si>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</si>
  <si>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</si>
  <si>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</si>
  <si>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</si>
  <si>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</si>
  <si>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</si>
  <si>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</si>
  <si>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08/06/17 - VENCIMENTO 16/06/17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</si>
</sst>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  <numFmt numFmtId="186" formatCode="_-&quot;R$&quot;\ * #,##0_-;\-&quot;R$&quot;\ * #,##0_-;_-&quot;R$&quot;\ * &quot;-&quot;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37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549929</v>
      </c>
      <c r="C7" s="10">
        <f>C8+C20+C24</f>
        <v>401185</v>
      </c>
      <c r="D7" s="10">
        <f>D8+D20+D24</f>
        <v>408890</v>
      </c>
      <c r="E7" s="10">
        <f>E8+E20+E24</f>
        <v>50375</v>
      </c>
      <c r="F7" s="10">
        <f aca="true" t="shared" si="0" ref="F7:M7">F8+F20+F24</f>
        <v>349691</v>
      </c>
      <c r="G7" s="10">
        <f t="shared" si="0"/>
        <v>562313</v>
      </c>
      <c r="H7" s="10">
        <f t="shared" si="0"/>
        <v>505590</v>
      </c>
      <c r="I7" s="10">
        <f t="shared" si="0"/>
        <v>454728</v>
      </c>
      <c r="J7" s="10">
        <f t="shared" si="0"/>
        <v>322185</v>
      </c>
      <c r="K7" s="10">
        <f t="shared" si="0"/>
        <v>395959</v>
      </c>
      <c r="L7" s="10">
        <f t="shared" si="0"/>
        <v>162640</v>
      </c>
      <c r="M7" s="10">
        <f t="shared" si="0"/>
        <v>96109</v>
      </c>
      <c r="N7" s="10">
        <f>+N8+N20+N24</f>
        <v>4259594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224446</v>
      </c>
      <c r="C8" s="12">
        <f>+C9+C12+C16</f>
        <v>177662</v>
      </c>
      <c r="D8" s="12">
        <f>+D9+D12+D16</f>
        <v>197662</v>
      </c>
      <c r="E8" s="12">
        <f>+E9+E12+E16</f>
        <v>22102</v>
      </c>
      <c r="F8" s="12">
        <f aca="true" t="shared" si="1" ref="F8:M8">+F9+F12+F16</f>
        <v>153287</v>
      </c>
      <c r="G8" s="12">
        <f t="shared" si="1"/>
        <v>255309</v>
      </c>
      <c r="H8" s="12">
        <f t="shared" si="1"/>
        <v>223898</v>
      </c>
      <c r="I8" s="12">
        <f t="shared" si="1"/>
        <v>205506</v>
      </c>
      <c r="J8" s="12">
        <f t="shared" si="1"/>
        <v>146693</v>
      </c>
      <c r="K8" s="12">
        <f t="shared" si="1"/>
        <v>169151</v>
      </c>
      <c r="L8" s="12">
        <f t="shared" si="1"/>
        <v>80482</v>
      </c>
      <c r="M8" s="12">
        <f t="shared" si="1"/>
        <v>49049</v>
      </c>
      <c r="N8" s="12">
        <f>SUM(B8:M8)</f>
        <v>1905247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20065</v>
      </c>
      <c r="C9" s="14">
        <v>20206</v>
      </c>
      <c r="D9" s="14">
        <v>14944</v>
      </c>
      <c r="E9" s="14">
        <v>1408</v>
      </c>
      <c r="F9" s="14">
        <v>12203</v>
      </c>
      <c r="G9" s="14">
        <v>22840</v>
      </c>
      <c r="H9" s="14">
        <v>26607</v>
      </c>
      <c r="I9" s="14">
        <v>12488</v>
      </c>
      <c r="J9" s="14">
        <v>16672</v>
      </c>
      <c r="K9" s="14">
        <v>13240</v>
      </c>
      <c r="L9" s="14">
        <v>8968</v>
      </c>
      <c r="M9" s="14">
        <v>6134</v>
      </c>
      <c r="N9" s="12">
        <f aca="true" t="shared" si="2" ref="N9:N19">SUM(B9:M9)</f>
        <v>175775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20065</v>
      </c>
      <c r="C10" s="14">
        <f>+C9-C11</f>
        <v>20206</v>
      </c>
      <c r="D10" s="14">
        <f>+D9-D11</f>
        <v>14944</v>
      </c>
      <c r="E10" s="14">
        <f>+E9-E11</f>
        <v>1408</v>
      </c>
      <c r="F10" s="14">
        <f aca="true" t="shared" si="3" ref="F10:M10">+F9-F11</f>
        <v>12203</v>
      </c>
      <c r="G10" s="14">
        <f t="shared" si="3"/>
        <v>22840</v>
      </c>
      <c r="H10" s="14">
        <f t="shared" si="3"/>
        <v>26607</v>
      </c>
      <c r="I10" s="14">
        <f t="shared" si="3"/>
        <v>12488</v>
      </c>
      <c r="J10" s="14">
        <f t="shared" si="3"/>
        <v>16672</v>
      </c>
      <c r="K10" s="14">
        <f t="shared" si="3"/>
        <v>13240</v>
      </c>
      <c r="L10" s="14">
        <f t="shared" si="3"/>
        <v>8968</v>
      </c>
      <c r="M10" s="14">
        <f t="shared" si="3"/>
        <v>6134</v>
      </c>
      <c r="N10" s="12">
        <f t="shared" si="2"/>
        <v>175775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189216</v>
      </c>
      <c r="C12" s="14">
        <f>C13+C14+C15</f>
        <v>146160</v>
      </c>
      <c r="D12" s="14">
        <f>D13+D14+D15</f>
        <v>170885</v>
      </c>
      <c r="E12" s="14">
        <f>E13+E14+E15</f>
        <v>19418</v>
      </c>
      <c r="F12" s="14">
        <f aca="true" t="shared" si="4" ref="F12:M12">F13+F14+F15</f>
        <v>131331</v>
      </c>
      <c r="G12" s="14">
        <f t="shared" si="4"/>
        <v>214925</v>
      </c>
      <c r="H12" s="14">
        <f t="shared" si="4"/>
        <v>183012</v>
      </c>
      <c r="I12" s="14">
        <f t="shared" si="4"/>
        <v>178384</v>
      </c>
      <c r="J12" s="14">
        <f t="shared" si="4"/>
        <v>120309</v>
      </c>
      <c r="K12" s="14">
        <f t="shared" si="4"/>
        <v>142447</v>
      </c>
      <c r="L12" s="14">
        <f t="shared" si="4"/>
        <v>66607</v>
      </c>
      <c r="M12" s="14">
        <f t="shared" si="4"/>
        <v>40246</v>
      </c>
      <c r="N12" s="12">
        <f t="shared" si="2"/>
        <v>1602940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88390</v>
      </c>
      <c r="C13" s="14">
        <v>69900</v>
      </c>
      <c r="D13" s="14">
        <v>78890</v>
      </c>
      <c r="E13" s="14">
        <v>9141</v>
      </c>
      <c r="F13" s="14">
        <v>60312</v>
      </c>
      <c r="G13" s="14">
        <v>100467</v>
      </c>
      <c r="H13" s="14">
        <v>90194</v>
      </c>
      <c r="I13" s="14">
        <v>85898</v>
      </c>
      <c r="J13" s="14">
        <v>56217</v>
      </c>
      <c r="K13" s="14">
        <v>66001</v>
      </c>
      <c r="L13" s="14">
        <v>30793</v>
      </c>
      <c r="M13" s="14">
        <v>17986</v>
      </c>
      <c r="N13" s="12">
        <f t="shared" si="2"/>
        <v>754189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95576</v>
      </c>
      <c r="C14" s="14">
        <v>69854</v>
      </c>
      <c r="D14" s="14">
        <v>88466</v>
      </c>
      <c r="E14" s="14">
        <v>9603</v>
      </c>
      <c r="F14" s="14">
        <v>66524</v>
      </c>
      <c r="G14" s="14">
        <v>105128</v>
      </c>
      <c r="H14" s="14">
        <v>86441</v>
      </c>
      <c r="I14" s="14">
        <v>88955</v>
      </c>
      <c r="J14" s="14">
        <v>60355</v>
      </c>
      <c r="K14" s="14">
        <v>72760</v>
      </c>
      <c r="L14" s="14">
        <v>33570</v>
      </c>
      <c r="M14" s="14">
        <v>21263</v>
      </c>
      <c r="N14" s="12">
        <f t="shared" si="2"/>
        <v>798495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5250</v>
      </c>
      <c r="C15" s="14">
        <v>6406</v>
      </c>
      <c r="D15" s="14">
        <v>3529</v>
      </c>
      <c r="E15" s="14">
        <v>674</v>
      </c>
      <c r="F15" s="14">
        <v>4495</v>
      </c>
      <c r="G15" s="14">
        <v>9330</v>
      </c>
      <c r="H15" s="14">
        <v>6377</v>
      </c>
      <c r="I15" s="14">
        <v>3531</v>
      </c>
      <c r="J15" s="14">
        <v>3737</v>
      </c>
      <c r="K15" s="14">
        <v>3686</v>
      </c>
      <c r="L15" s="14">
        <v>2244</v>
      </c>
      <c r="M15" s="14">
        <v>997</v>
      </c>
      <c r="N15" s="12">
        <f t="shared" si="2"/>
        <v>50256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15165</v>
      </c>
      <c r="C16" s="14">
        <f>C17+C18+C19</f>
        <v>11296</v>
      </c>
      <c r="D16" s="14">
        <f>D17+D18+D19</f>
        <v>11833</v>
      </c>
      <c r="E16" s="14">
        <f>E17+E18+E19</f>
        <v>1276</v>
      </c>
      <c r="F16" s="14">
        <f aca="true" t="shared" si="5" ref="F16:M16">F17+F18+F19</f>
        <v>9753</v>
      </c>
      <c r="G16" s="14">
        <f t="shared" si="5"/>
        <v>17544</v>
      </c>
      <c r="H16" s="14">
        <f t="shared" si="5"/>
        <v>14279</v>
      </c>
      <c r="I16" s="14">
        <f t="shared" si="5"/>
        <v>14634</v>
      </c>
      <c r="J16" s="14">
        <f t="shared" si="5"/>
        <v>9712</v>
      </c>
      <c r="K16" s="14">
        <f t="shared" si="5"/>
        <v>13464</v>
      </c>
      <c r="L16" s="14">
        <f t="shared" si="5"/>
        <v>4907</v>
      </c>
      <c r="M16" s="14">
        <f t="shared" si="5"/>
        <v>2669</v>
      </c>
      <c r="N16" s="12">
        <f t="shared" si="2"/>
        <v>126532</v>
      </c>
    </row>
    <row r="17" spans="1:25" ht="18.75" customHeight="1">
      <c r="A17" s="15" t="s">
        <v>16</v>
      </c>
      <c r="B17" s="14">
        <v>13671</v>
      </c>
      <c r="C17" s="14">
        <v>10316</v>
      </c>
      <c r="D17" s="14">
        <v>10624</v>
      </c>
      <c r="E17" s="14">
        <v>1136</v>
      </c>
      <c r="F17" s="14">
        <v>8889</v>
      </c>
      <c r="G17" s="14">
        <v>16051</v>
      </c>
      <c r="H17" s="14">
        <v>12897</v>
      </c>
      <c r="I17" s="14">
        <v>13424</v>
      </c>
      <c r="J17" s="14">
        <v>8631</v>
      </c>
      <c r="K17" s="14">
        <v>11978</v>
      </c>
      <c r="L17" s="14">
        <v>4355</v>
      </c>
      <c r="M17" s="14">
        <v>2298</v>
      </c>
      <c r="N17" s="12">
        <f t="shared" si="2"/>
        <v>114270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1485</v>
      </c>
      <c r="C18" s="14">
        <v>972</v>
      </c>
      <c r="D18" s="14">
        <v>1207</v>
      </c>
      <c r="E18" s="14">
        <v>138</v>
      </c>
      <c r="F18" s="14">
        <v>864</v>
      </c>
      <c r="G18" s="14">
        <v>1490</v>
      </c>
      <c r="H18" s="14">
        <v>1372</v>
      </c>
      <c r="I18" s="14">
        <v>1195</v>
      </c>
      <c r="J18" s="14">
        <v>1078</v>
      </c>
      <c r="K18" s="14">
        <v>1473</v>
      </c>
      <c r="L18" s="14">
        <v>550</v>
      </c>
      <c r="M18" s="14">
        <v>370</v>
      </c>
      <c r="N18" s="12">
        <f t="shared" si="2"/>
        <v>12194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9</v>
      </c>
      <c r="C19" s="14">
        <v>8</v>
      </c>
      <c r="D19" s="14">
        <v>2</v>
      </c>
      <c r="E19" s="14">
        <v>2</v>
      </c>
      <c r="F19" s="14">
        <v>0</v>
      </c>
      <c r="G19" s="14">
        <v>3</v>
      </c>
      <c r="H19" s="14">
        <v>10</v>
      </c>
      <c r="I19" s="14">
        <v>15</v>
      </c>
      <c r="J19" s="14">
        <v>3</v>
      </c>
      <c r="K19" s="14">
        <v>13</v>
      </c>
      <c r="L19" s="14">
        <v>2</v>
      </c>
      <c r="M19" s="14">
        <v>1</v>
      </c>
      <c r="N19" s="12">
        <f t="shared" si="2"/>
        <v>68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137726</v>
      </c>
      <c r="C20" s="18">
        <f>C21+C22+C23</f>
        <v>87665</v>
      </c>
      <c r="D20" s="18">
        <f>D21+D22+D23</f>
        <v>81692</v>
      </c>
      <c r="E20" s="18">
        <f>E21+E22+E23</f>
        <v>10105</v>
      </c>
      <c r="F20" s="18">
        <f aca="true" t="shared" si="6" ref="F20:M20">F21+F22+F23</f>
        <v>69624</v>
      </c>
      <c r="G20" s="18">
        <f t="shared" si="6"/>
        <v>113885</v>
      </c>
      <c r="H20" s="18">
        <f t="shared" si="6"/>
        <v>118120</v>
      </c>
      <c r="I20" s="18">
        <f t="shared" si="6"/>
        <v>110693</v>
      </c>
      <c r="J20" s="18">
        <f t="shared" si="6"/>
        <v>72785</v>
      </c>
      <c r="K20" s="18">
        <f t="shared" si="6"/>
        <v>111733</v>
      </c>
      <c r="L20" s="18">
        <f t="shared" si="6"/>
        <v>43387</v>
      </c>
      <c r="M20" s="18">
        <f t="shared" si="6"/>
        <v>24797</v>
      </c>
      <c r="N20" s="12">
        <f aca="true" t="shared" si="7" ref="N20:N26">SUM(B20:M20)</f>
        <v>982212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69153</v>
      </c>
      <c r="C21" s="14">
        <v>47537</v>
      </c>
      <c r="D21" s="14">
        <v>41367</v>
      </c>
      <c r="E21" s="14">
        <v>5318</v>
      </c>
      <c r="F21" s="14">
        <v>34989</v>
      </c>
      <c r="G21" s="14">
        <v>59087</v>
      </c>
      <c r="H21" s="14">
        <v>65381</v>
      </c>
      <c r="I21" s="14">
        <v>58674</v>
      </c>
      <c r="J21" s="14">
        <v>37727</v>
      </c>
      <c r="K21" s="14">
        <v>56999</v>
      </c>
      <c r="L21" s="14">
        <v>22284</v>
      </c>
      <c r="M21" s="14">
        <v>12252</v>
      </c>
      <c r="N21" s="12">
        <f t="shared" si="7"/>
        <v>510768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65883</v>
      </c>
      <c r="C22" s="14">
        <v>37754</v>
      </c>
      <c r="D22" s="14">
        <v>38994</v>
      </c>
      <c r="E22" s="14">
        <v>4545</v>
      </c>
      <c r="F22" s="14">
        <v>32935</v>
      </c>
      <c r="G22" s="14">
        <v>51460</v>
      </c>
      <c r="H22" s="14">
        <v>50271</v>
      </c>
      <c r="I22" s="14">
        <v>50261</v>
      </c>
      <c r="J22" s="14">
        <v>33524</v>
      </c>
      <c r="K22" s="14">
        <v>52778</v>
      </c>
      <c r="L22" s="14">
        <v>20130</v>
      </c>
      <c r="M22" s="14">
        <v>12101</v>
      </c>
      <c r="N22" s="12">
        <f t="shared" si="7"/>
        <v>450636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2690</v>
      </c>
      <c r="C23" s="14">
        <v>2374</v>
      </c>
      <c r="D23" s="14">
        <v>1331</v>
      </c>
      <c r="E23" s="14">
        <v>242</v>
      </c>
      <c r="F23" s="14">
        <v>1700</v>
      </c>
      <c r="G23" s="14">
        <v>3338</v>
      </c>
      <c r="H23" s="14">
        <v>2468</v>
      </c>
      <c r="I23" s="14">
        <v>1758</v>
      </c>
      <c r="J23" s="14">
        <v>1534</v>
      </c>
      <c r="K23" s="14">
        <v>1956</v>
      </c>
      <c r="L23" s="14">
        <v>973</v>
      </c>
      <c r="M23" s="14">
        <v>444</v>
      </c>
      <c r="N23" s="12">
        <f t="shared" si="7"/>
        <v>20808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187757</v>
      </c>
      <c r="C24" s="14">
        <f>C25+C26</f>
        <v>135858</v>
      </c>
      <c r="D24" s="14">
        <f>D25+D26</f>
        <v>129536</v>
      </c>
      <c r="E24" s="14">
        <f>E25+E26</f>
        <v>18168</v>
      </c>
      <c r="F24" s="14">
        <f aca="true" t="shared" si="8" ref="F24:M24">F25+F26</f>
        <v>126780</v>
      </c>
      <c r="G24" s="14">
        <f t="shared" si="8"/>
        <v>193119</v>
      </c>
      <c r="H24" s="14">
        <f t="shared" si="8"/>
        <v>163572</v>
      </c>
      <c r="I24" s="14">
        <f t="shared" si="8"/>
        <v>138529</v>
      </c>
      <c r="J24" s="14">
        <f t="shared" si="8"/>
        <v>102707</v>
      </c>
      <c r="K24" s="14">
        <f t="shared" si="8"/>
        <v>115075</v>
      </c>
      <c r="L24" s="14">
        <f t="shared" si="8"/>
        <v>38771</v>
      </c>
      <c r="M24" s="14">
        <f t="shared" si="8"/>
        <v>22263</v>
      </c>
      <c r="N24" s="12">
        <f t="shared" si="7"/>
        <v>1372135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74116</v>
      </c>
      <c r="C25" s="14">
        <v>62500</v>
      </c>
      <c r="D25" s="14">
        <v>59252</v>
      </c>
      <c r="E25" s="14">
        <v>9071</v>
      </c>
      <c r="F25" s="14">
        <v>56616</v>
      </c>
      <c r="G25" s="14">
        <v>92673</v>
      </c>
      <c r="H25" s="14">
        <v>81061</v>
      </c>
      <c r="I25" s="14">
        <v>57479</v>
      </c>
      <c r="J25" s="14">
        <v>48766</v>
      </c>
      <c r="K25" s="14">
        <v>47905</v>
      </c>
      <c r="L25" s="14">
        <v>16557</v>
      </c>
      <c r="M25" s="14">
        <v>8513</v>
      </c>
      <c r="N25" s="12">
        <f t="shared" si="7"/>
        <v>614509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113641</v>
      </c>
      <c r="C26" s="14">
        <v>73358</v>
      </c>
      <c r="D26" s="14">
        <v>70284</v>
      </c>
      <c r="E26" s="14">
        <v>9097</v>
      </c>
      <c r="F26" s="14">
        <v>70164</v>
      </c>
      <c r="G26" s="14">
        <v>100446</v>
      </c>
      <c r="H26" s="14">
        <v>82511</v>
      </c>
      <c r="I26" s="14">
        <v>81050</v>
      </c>
      <c r="J26" s="14">
        <v>53941</v>
      </c>
      <c r="K26" s="14">
        <v>67170</v>
      </c>
      <c r="L26" s="14">
        <v>22214</v>
      </c>
      <c r="M26" s="14">
        <v>13750</v>
      </c>
      <c r="N26" s="12">
        <f t="shared" si="7"/>
        <v>757626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1115766.4496123402</v>
      </c>
      <c r="C36" s="61">
        <f aca="true" t="shared" si="11" ref="C36:M36">C37+C38+C39+C40</f>
        <v>786520.8386425</v>
      </c>
      <c r="D36" s="61">
        <f t="shared" si="11"/>
        <v>751803.5229445001</v>
      </c>
      <c r="E36" s="61">
        <f t="shared" si="11"/>
        <v>127279.8819</v>
      </c>
      <c r="F36" s="61">
        <f t="shared" si="11"/>
        <v>740933.31110655</v>
      </c>
      <c r="G36" s="61">
        <f t="shared" si="11"/>
        <v>944761.3602</v>
      </c>
      <c r="H36" s="61">
        <f t="shared" si="11"/>
        <v>994308.991</v>
      </c>
      <c r="I36" s="61">
        <f t="shared" si="11"/>
        <v>872855.8849903999</v>
      </c>
      <c r="J36" s="61">
        <f t="shared" si="11"/>
        <v>696599.4184455</v>
      </c>
      <c r="K36" s="61">
        <f t="shared" si="11"/>
        <v>818535.05831984</v>
      </c>
      <c r="L36" s="61">
        <f t="shared" si="11"/>
        <v>399175.0317751999</v>
      </c>
      <c r="M36" s="61">
        <f t="shared" si="11"/>
        <v>231090.25242304002</v>
      </c>
      <c r="N36" s="61">
        <f>N37+N38+N39+N40</f>
        <v>8479630.001359869</v>
      </c>
    </row>
    <row r="37" spans="1:14" ht="18.75" customHeight="1">
      <c r="A37" s="58" t="s">
        <v>55</v>
      </c>
      <c r="B37" s="55">
        <f aca="true" t="shared" si="12" ref="B37:M37">B29*B7</f>
        <v>1115915.9268</v>
      </c>
      <c r="C37" s="55">
        <f t="shared" si="12"/>
        <v>786483.074</v>
      </c>
      <c r="D37" s="55">
        <f t="shared" si="12"/>
        <v>742053.572</v>
      </c>
      <c r="E37" s="55">
        <f t="shared" si="12"/>
        <v>126950.03749999999</v>
      </c>
      <c r="F37" s="55">
        <f t="shared" si="12"/>
        <v>740995.229</v>
      </c>
      <c r="G37" s="55">
        <f t="shared" si="12"/>
        <v>944966.9965</v>
      </c>
      <c r="H37" s="55">
        <f t="shared" si="12"/>
        <v>994242.735</v>
      </c>
      <c r="I37" s="55">
        <f t="shared" si="12"/>
        <v>872895.8687999999</v>
      </c>
      <c r="J37" s="55">
        <f t="shared" si="12"/>
        <v>696531.7515</v>
      </c>
      <c r="K37" s="55">
        <f t="shared" si="12"/>
        <v>818407.6571</v>
      </c>
      <c r="L37" s="55">
        <f t="shared" si="12"/>
        <v>399102.296</v>
      </c>
      <c r="M37" s="55">
        <f t="shared" si="12"/>
        <v>231074.86870000002</v>
      </c>
      <c r="N37" s="57">
        <f>SUM(B37:M37)</f>
        <v>8469620.0129</v>
      </c>
    </row>
    <row r="38" spans="1:14" ht="18.75" customHeight="1">
      <c r="A38" s="58" t="s">
        <v>56</v>
      </c>
      <c r="B38" s="55">
        <f aca="true" t="shared" si="13" ref="B38:M38">B30*B7</f>
        <v>-3406.55718766</v>
      </c>
      <c r="C38" s="55">
        <f t="shared" si="13"/>
        <v>-2354.7553574999997</v>
      </c>
      <c r="D38" s="55">
        <f t="shared" si="13"/>
        <v>-2269.3190554999996</v>
      </c>
      <c r="E38" s="55">
        <f t="shared" si="13"/>
        <v>-316.4356</v>
      </c>
      <c r="F38" s="55">
        <f t="shared" si="13"/>
        <v>-2223.31789345</v>
      </c>
      <c r="G38" s="55">
        <f t="shared" si="13"/>
        <v>-2867.7963000000004</v>
      </c>
      <c r="H38" s="55">
        <f t="shared" si="13"/>
        <v>-2831.304</v>
      </c>
      <c r="I38" s="55">
        <f t="shared" si="13"/>
        <v>-2586.5838096</v>
      </c>
      <c r="J38" s="55">
        <f t="shared" si="13"/>
        <v>-2050.9330545000003</v>
      </c>
      <c r="K38" s="55">
        <f t="shared" si="13"/>
        <v>-2474.8387801599997</v>
      </c>
      <c r="L38" s="55">
        <f t="shared" si="13"/>
        <v>-1198.4242248</v>
      </c>
      <c r="M38" s="55">
        <f t="shared" si="13"/>
        <v>-703.65627696</v>
      </c>
      <c r="N38" s="25">
        <f>SUM(B38:M38)</f>
        <v>-25283.92154013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9857.87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9857.87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-76247</v>
      </c>
      <c r="C42" s="25">
        <f aca="true" t="shared" si="15" ref="C42:M42">+C43+C46+C54+C55</f>
        <v>-76782.8</v>
      </c>
      <c r="D42" s="25">
        <f t="shared" si="15"/>
        <v>-56787.2</v>
      </c>
      <c r="E42" s="25">
        <f t="shared" si="15"/>
        <v>-6350.4</v>
      </c>
      <c r="F42" s="25">
        <f t="shared" si="15"/>
        <v>-46371.4</v>
      </c>
      <c r="G42" s="25">
        <f t="shared" si="15"/>
        <v>-86792</v>
      </c>
      <c r="H42" s="25">
        <f t="shared" si="15"/>
        <v>-101606.6</v>
      </c>
      <c r="I42" s="25">
        <f t="shared" si="15"/>
        <v>-47454.4</v>
      </c>
      <c r="J42" s="25">
        <f t="shared" si="15"/>
        <v>-63353.6</v>
      </c>
      <c r="K42" s="25">
        <f t="shared" si="15"/>
        <v>-50312</v>
      </c>
      <c r="L42" s="25">
        <f t="shared" si="15"/>
        <v>-34078.4</v>
      </c>
      <c r="M42" s="25">
        <f t="shared" si="15"/>
        <v>-23309.2</v>
      </c>
      <c r="N42" s="25">
        <f>+N43+N46+N54+N55</f>
        <v>-669445</v>
      </c>
    </row>
    <row r="43" spans="1:14" ht="18.75" customHeight="1">
      <c r="A43" s="17" t="s">
        <v>60</v>
      </c>
      <c r="B43" s="26">
        <f>B44+B45</f>
        <v>-76247</v>
      </c>
      <c r="C43" s="26">
        <f>C44+C45</f>
        <v>-76782.8</v>
      </c>
      <c r="D43" s="26">
        <f>D44+D45</f>
        <v>-56787.2</v>
      </c>
      <c r="E43" s="26">
        <f>E44+E45</f>
        <v>-5350.4</v>
      </c>
      <c r="F43" s="26">
        <f aca="true" t="shared" si="16" ref="F43:M43">F44+F45</f>
        <v>-46371.4</v>
      </c>
      <c r="G43" s="26">
        <f t="shared" si="16"/>
        <v>-86792</v>
      </c>
      <c r="H43" s="26">
        <f t="shared" si="16"/>
        <v>-101106.6</v>
      </c>
      <c r="I43" s="26">
        <f t="shared" si="16"/>
        <v>-47454.4</v>
      </c>
      <c r="J43" s="26">
        <f t="shared" si="16"/>
        <v>-63353.6</v>
      </c>
      <c r="K43" s="26">
        <f t="shared" si="16"/>
        <v>-50312</v>
      </c>
      <c r="L43" s="26">
        <f t="shared" si="16"/>
        <v>-34078.4</v>
      </c>
      <c r="M43" s="26">
        <f t="shared" si="16"/>
        <v>-23309.2</v>
      </c>
      <c r="N43" s="25">
        <f aca="true" t="shared" si="17" ref="N43:N55">SUM(B43:M43)</f>
        <v>-667945</v>
      </c>
    </row>
    <row r="44" spans="1:25" ht="18.75" customHeight="1">
      <c r="A44" s="13" t="s">
        <v>61</v>
      </c>
      <c r="B44" s="20">
        <f>ROUND(-B9*$D$3,2)</f>
        <v>-76247</v>
      </c>
      <c r="C44" s="20">
        <f>ROUND(-C9*$D$3,2)</f>
        <v>-76782.8</v>
      </c>
      <c r="D44" s="20">
        <f>ROUND(-D9*$D$3,2)</f>
        <v>-56787.2</v>
      </c>
      <c r="E44" s="20">
        <f>ROUND(-E9*$D$3,2)</f>
        <v>-5350.4</v>
      </c>
      <c r="F44" s="20">
        <f aca="true" t="shared" si="18" ref="F44:M44">ROUND(-F9*$D$3,2)</f>
        <v>-46371.4</v>
      </c>
      <c r="G44" s="20">
        <f t="shared" si="18"/>
        <v>-86792</v>
      </c>
      <c r="H44" s="20">
        <f t="shared" si="18"/>
        <v>-101106.6</v>
      </c>
      <c r="I44" s="20">
        <f t="shared" si="18"/>
        <v>-47454.4</v>
      </c>
      <c r="J44" s="20">
        <f t="shared" si="18"/>
        <v>-63353.6</v>
      </c>
      <c r="K44" s="20">
        <f t="shared" si="18"/>
        <v>-50312</v>
      </c>
      <c r="L44" s="20">
        <f t="shared" si="18"/>
        <v>-34078.4</v>
      </c>
      <c r="M44" s="20">
        <f t="shared" si="18"/>
        <v>-23309.2</v>
      </c>
      <c r="N44" s="47">
        <f t="shared" si="17"/>
        <v>-667945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7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  <c r="O56"/>
      <c r="P56"/>
      <c r="Q56"/>
    </row>
    <row r="57" spans="1:25" ht="15.75">
      <c r="A57" s="2" t="s">
        <v>73</v>
      </c>
      <c r="B57" s="29">
        <f aca="true" t="shared" si="21" ref="B57:M57">+B36+B42</f>
        <v>1039519.4496123402</v>
      </c>
      <c r="C57" s="29">
        <f t="shared" si="21"/>
        <v>709738.0386425</v>
      </c>
      <c r="D57" s="29">
        <f t="shared" si="21"/>
        <v>695016.3229445001</v>
      </c>
      <c r="E57" s="29">
        <f t="shared" si="21"/>
        <v>120929.4819</v>
      </c>
      <c r="F57" s="29">
        <f t="shared" si="21"/>
        <v>694561.91110655</v>
      </c>
      <c r="G57" s="29">
        <f t="shared" si="21"/>
        <v>857969.3602</v>
      </c>
      <c r="H57" s="29">
        <f t="shared" si="21"/>
        <v>892702.3910000001</v>
      </c>
      <c r="I57" s="29">
        <f t="shared" si="21"/>
        <v>825401.4849903999</v>
      </c>
      <c r="J57" s="29">
        <f t="shared" si="21"/>
        <v>633245.8184455</v>
      </c>
      <c r="K57" s="29">
        <f t="shared" si="21"/>
        <v>768223.05831984</v>
      </c>
      <c r="L57" s="29">
        <f t="shared" si="21"/>
        <v>365096.6317751999</v>
      </c>
      <c r="M57" s="29">
        <f t="shared" si="21"/>
        <v>207781.05242304</v>
      </c>
      <c r="N57" s="29">
        <f>SUM(B57:M57)</f>
        <v>7810185.00135987</v>
      </c>
      <c r="O57"/>
      <c r="P57"/>
      <c r="Q57"/>
      <c r="R57"/>
      <c r="S57"/>
      <c r="T57"/>
      <c r="U57"/>
      <c r="V57"/>
      <c r="W57"/>
      <c r="X57"/>
      <c r="Y57"/>
    </row>
    <row r="58" spans="1:17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O58"/>
      <c r="P58"/>
      <c r="Q58"/>
    </row>
    <row r="59" spans="1:17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  <c r="O59"/>
      <c r="P59"/>
      <c r="Q59"/>
    </row>
    <row r="60" spans="1:17" ht="18.75" customHeight="1">
      <c r="A60" s="2" t="s">
        <v>74</v>
      </c>
      <c r="B60" s="36">
        <f>SUM(B61:B74)</f>
        <v>1039519.4400000001</v>
      </c>
      <c r="C60" s="36">
        <f aca="true" t="shared" si="22" ref="C60:M60">SUM(C61:C74)</f>
        <v>709738.03</v>
      </c>
      <c r="D60" s="36">
        <f t="shared" si="22"/>
        <v>695016.32</v>
      </c>
      <c r="E60" s="36">
        <f t="shared" si="22"/>
        <v>120929.48</v>
      </c>
      <c r="F60" s="36">
        <f t="shared" si="22"/>
        <v>694561.91</v>
      </c>
      <c r="G60" s="36">
        <f t="shared" si="22"/>
        <v>857969.36</v>
      </c>
      <c r="H60" s="36">
        <f t="shared" si="22"/>
        <v>892702.3899999999</v>
      </c>
      <c r="I60" s="36">
        <f t="shared" si="22"/>
        <v>825401.48</v>
      </c>
      <c r="J60" s="36">
        <f t="shared" si="22"/>
        <v>633245.82</v>
      </c>
      <c r="K60" s="36">
        <f t="shared" si="22"/>
        <v>768223.06</v>
      </c>
      <c r="L60" s="36">
        <f t="shared" si="22"/>
        <v>365096.64</v>
      </c>
      <c r="M60" s="36">
        <f t="shared" si="22"/>
        <v>207781.05</v>
      </c>
      <c r="N60" s="29">
        <f>SUM(N61:N74)</f>
        <v>7810184.98</v>
      </c>
      <c r="O60"/>
      <c r="P60"/>
      <c r="Q60"/>
    </row>
    <row r="61" spans="1:15" ht="18.75" customHeight="1">
      <c r="A61" s="17" t="s">
        <v>75</v>
      </c>
      <c r="B61" s="36">
        <v>199685.67</v>
      </c>
      <c r="C61" s="36">
        <v>206063.33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405749</v>
      </c>
      <c r="O61"/>
    </row>
    <row r="62" spans="1:15" ht="18.75" customHeight="1">
      <c r="A62" s="17" t="s">
        <v>76</v>
      </c>
      <c r="B62" s="36">
        <v>839833.77</v>
      </c>
      <c r="C62" s="36">
        <v>503674.7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1343508.47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695016.32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695016.32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120929.48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120929.48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694561.91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694561.91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857969.36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857969.36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697277.09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697277.09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195425.3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195425.3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825401.48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825401.48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633245.82</v>
      </c>
      <c r="K70" s="35">
        <v>0</v>
      </c>
      <c r="L70" s="35">
        <v>0</v>
      </c>
      <c r="M70" s="35">
        <v>0</v>
      </c>
      <c r="N70" s="29">
        <f t="shared" si="23"/>
        <v>633245.82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768223.06</v>
      </c>
      <c r="L71" s="35">
        <v>0</v>
      </c>
      <c r="M71" s="62"/>
      <c r="N71" s="26">
        <f t="shared" si="23"/>
        <v>768223.06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365096.64</v>
      </c>
      <c r="M72" s="35">
        <v>0</v>
      </c>
      <c r="N72" s="29">
        <f t="shared" si="23"/>
        <v>365096.64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207781.05</v>
      </c>
      <c r="N73" s="26">
        <f t="shared" si="23"/>
        <v>207781.05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2.2770533752552944</v>
      </c>
      <c r="C78" s="45">
        <v>2.239361793460603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1.97840698119278</v>
      </c>
      <c r="C79" s="45">
        <v>1.8659587471964114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1.814536068244516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2.5266477796526052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2.1188229354102623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1.680134302781547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1.976410987608632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1.9329550292217779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1.919512070931194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2.162110025126868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2.0672217535649904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2.454347219473684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2.404460065374107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2017-06-14T16:38:07Z</dcterms:modified>
  <cp:category/>
  <cp:version/>
  <cp:contentType/>
  <cp:contentStatus/>
</cp:coreProperties>
</file>