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<sst xmlns="http://schemas.openxmlformats.org/spreadsheetml/2006/main" count="138" uniqueCount="138">
  <si>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</si>
  <si>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</si>
  <si>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</si>
  <si>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</si>
  <si>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</si>
  <si>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</si>
  <si>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</si>
  <si>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</si>
  <si>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</si>
  <si>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</si>
  <si>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</si>
  <si>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</si>
  <si>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</si>
  <si>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</si>
  <si>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</si>
  <si>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</si>
  <si>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</si>
  <si>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</si>
  <si>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</si>
  <si>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</si>
  <si>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</si>
  <si>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</si>
  <si>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</si>
  <si>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</si>
  <si>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</si>
  <si>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</si>
  <si>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</si>
  <si>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</si>
  <si>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</si>
  <si>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</si>
  <si>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</si>
  <si>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</si>
  <si>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</si>
  <si>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</si>
  <si>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</si>
  <si>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</si>
  <si>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</si>
  <si>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</si>
  <si>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</si>
  <si>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</si>
  <si>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</si>
  <si>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</si>
  <si>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</si>
  <si>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</si>
  <si>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</si>
  <si>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</si>
  <si>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</si>
  <si>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</si>
  <si>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</si>
  <si>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</si>
  <si>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</si>
  <si>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</si>
  <si>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</si>
  <si>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</si>
  <si>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</si>
  <si>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</si>
  <si>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</si>
  <si>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</si>
  <si>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</si>
  <si>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</si>
  <si>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</si>
  <si>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</si>
  <si>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</si>
  <si>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</si>
  <si>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</si>
  <si>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</si>
  <si>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</si>
  <si>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</si>
  <si>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</si>
  <si>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</si>
  <si>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</si>
  <si>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</si>
  <si>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</si>
  <si>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</si>
  <si>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</si>
  <si>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</si>
  <si>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</si>
  <si>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</si>
  <si>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</si>
  <si>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</si>
  <si>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</si>
  <si>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</si>
  <si>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</si>
  <si>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</si>
  <si>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</si>
  <si>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</si>
  <si>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</si>
  <si>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</si>
  <si>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</si>
  <si>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</si>
  <si>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</si>
  <si>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</si>
  <si>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</si>
  <si>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</si>
  <si>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</si>
  <si>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</si>
  <si>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</si>
  <si>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</si>
  <si>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</si>
  <si>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</si>
  <si>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</si>
  <si>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</si>
  <si>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</si>
  <si>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</si>
  <si>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</si>
  <si>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</si>
  <si>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</si>
  <si>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</si>
  <si>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</si>
  <si>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</si>
  <si>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</si>
  <si>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</si>
  <si>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</si>
  <si>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</si>
  <si>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</si>
  <si>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</si>
  <si>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</si>
  <si>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</si>
  <si>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</si>
  <si>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</si>
  <si>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</si>
  <si>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</si>
  <si>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</si>
  <si>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</si>
  <si>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</si>
  <si>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</si>
  <si>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</si>
  <si>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</si>
  <si>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</si>
  <si>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</si>
  <si>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</si>
  <si>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</si>
  <si>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</si>
  <si>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</si>
  <si>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30/06/17 - VENCIMENTO 07/07/17</t>
  </si>
  <si>
    <t>6.2.31. Ajuste de Remuneração Previsto Contratualmente (1)</t>
  </si>
  <si>
    <t>Nota:</t>
  </si>
  <si>
    <t>(1) Ajuste de remuneração previsto contratualmente, período de 25/05 a 25/06/17, parcela 4/20.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</si>
</sst>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531862</v>
      </c>
      <c r="C7" s="9">
        <f t="shared" si="0"/>
        <v>673184</v>
      </c>
      <c r="D7" s="9">
        <f t="shared" si="0"/>
        <v>703457</v>
      </c>
      <c r="E7" s="9">
        <f t="shared" si="0"/>
        <v>467286</v>
      </c>
      <c r="F7" s="9">
        <f t="shared" si="0"/>
        <v>658318</v>
      </c>
      <c r="G7" s="9">
        <f t="shared" si="0"/>
        <v>1106246</v>
      </c>
      <c r="H7" s="9">
        <f t="shared" si="0"/>
        <v>453779</v>
      </c>
      <c r="I7" s="9">
        <f t="shared" si="0"/>
        <v>104159</v>
      </c>
      <c r="J7" s="9">
        <f t="shared" si="0"/>
        <v>299723</v>
      </c>
      <c r="K7" s="9">
        <f t="shared" si="0"/>
        <v>4998014</v>
      </c>
      <c r="L7" s="52"/>
    </row>
    <row r="8" spans="1:11" ht="17.25" customHeight="1">
      <c r="A8" s="10" t="s">
        <v>97</v>
      </c>
      <c r="B8" s="11">
        <f>B9+B12+B16</f>
        <v>251413</v>
      </c>
      <c r="C8" s="11">
        <f aca="true" t="shared" si="1" ref="C8:J8">C9+C12+C16</f>
        <v>325986</v>
      </c>
      <c r="D8" s="11">
        <f t="shared" si="1"/>
        <v>318543</v>
      </c>
      <c r="E8" s="11">
        <f t="shared" si="1"/>
        <v>229013</v>
      </c>
      <c r="F8" s="11">
        <f t="shared" si="1"/>
        <v>305871</v>
      </c>
      <c r="G8" s="11">
        <f t="shared" si="1"/>
        <v>518364</v>
      </c>
      <c r="H8" s="11">
        <f t="shared" si="1"/>
        <v>236717</v>
      </c>
      <c r="I8" s="11">
        <f t="shared" si="1"/>
        <v>46423</v>
      </c>
      <c r="J8" s="11">
        <f t="shared" si="1"/>
        <v>134651</v>
      </c>
      <c r="K8" s="11">
        <f>SUM(B8:J8)</f>
        <v>2366981</v>
      </c>
    </row>
    <row r="9" spans="1:11" ht="17.25" customHeight="1">
      <c r="A9" s="15" t="s">
        <v>16</v>
      </c>
      <c r="B9" s="13">
        <f>+B10+B11</f>
        <v>31794</v>
      </c>
      <c r="C9" s="13">
        <f aca="true" t="shared" si="2" ref="C9:J9">+C10+C11</f>
        <v>43347</v>
      </c>
      <c r="D9" s="13">
        <f t="shared" si="2"/>
        <v>39164</v>
      </c>
      <c r="E9" s="13">
        <f t="shared" si="2"/>
        <v>29350</v>
      </c>
      <c r="F9" s="13">
        <f t="shared" si="2"/>
        <v>34015</v>
      </c>
      <c r="G9" s="13">
        <f t="shared" si="2"/>
        <v>44542</v>
      </c>
      <c r="H9" s="13">
        <f t="shared" si="2"/>
        <v>36062</v>
      </c>
      <c r="I9" s="13">
        <f t="shared" si="2"/>
        <v>6864</v>
      </c>
      <c r="J9" s="13">
        <f t="shared" si="2"/>
        <v>15205</v>
      </c>
      <c r="K9" s="11">
        <f>SUM(B9:J9)</f>
        <v>280343</v>
      </c>
    </row>
    <row r="10" spans="1:11" ht="17.25" customHeight="1">
      <c r="A10" s="29" t="s">
        <v>17</v>
      </c>
      <c r="B10" s="13">
        <v>31794</v>
      </c>
      <c r="C10" s="13">
        <v>43347</v>
      </c>
      <c r="D10" s="13">
        <v>39164</v>
      </c>
      <c r="E10" s="13">
        <v>29350</v>
      </c>
      <c r="F10" s="13">
        <v>34015</v>
      </c>
      <c r="G10" s="13">
        <v>44542</v>
      </c>
      <c r="H10" s="13">
        <v>36062</v>
      </c>
      <c r="I10" s="13">
        <v>6864</v>
      </c>
      <c r="J10" s="13">
        <v>15205</v>
      </c>
      <c r="K10" s="11">
        <f>SUM(B10:J10)</f>
        <v>280343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204100</v>
      </c>
      <c r="C12" s="17">
        <f t="shared" si="3"/>
        <v>261826</v>
      </c>
      <c r="D12" s="17">
        <f t="shared" si="3"/>
        <v>259124</v>
      </c>
      <c r="E12" s="17">
        <f t="shared" si="3"/>
        <v>185966</v>
      </c>
      <c r="F12" s="17">
        <f t="shared" si="3"/>
        <v>250009</v>
      </c>
      <c r="G12" s="17">
        <f t="shared" si="3"/>
        <v>435324</v>
      </c>
      <c r="H12" s="17">
        <f t="shared" si="3"/>
        <v>186703</v>
      </c>
      <c r="I12" s="17">
        <f t="shared" si="3"/>
        <v>36234</v>
      </c>
      <c r="J12" s="17">
        <f t="shared" si="3"/>
        <v>111065</v>
      </c>
      <c r="K12" s="11">
        <f aca="true" t="shared" si="4" ref="K12:K27">SUM(B12:J12)</f>
        <v>1930351</v>
      </c>
    </row>
    <row r="13" spans="1:13" ht="17.25" customHeight="1">
      <c r="A13" s="14" t="s">
        <v>19</v>
      </c>
      <c r="B13" s="13">
        <v>96879</v>
      </c>
      <c r="C13" s="13">
        <v>134435</v>
      </c>
      <c r="D13" s="13">
        <v>136851</v>
      </c>
      <c r="E13" s="13">
        <v>94911</v>
      </c>
      <c r="F13" s="13">
        <v>125797</v>
      </c>
      <c r="G13" s="13">
        <v>205290</v>
      </c>
      <c r="H13" s="13">
        <v>86626</v>
      </c>
      <c r="I13" s="13">
        <v>20528</v>
      </c>
      <c r="J13" s="13">
        <v>57855</v>
      </c>
      <c r="K13" s="11">
        <f t="shared" si="4"/>
        <v>959172</v>
      </c>
      <c r="L13" s="52"/>
      <c r="M13" s="53"/>
    </row>
    <row r="14" spans="1:12" ht="17.25" customHeight="1">
      <c r="A14" s="14" t="s">
        <v>20</v>
      </c>
      <c r="B14" s="13">
        <v>101819</v>
      </c>
      <c r="C14" s="13">
        <v>119575</v>
      </c>
      <c r="D14" s="13">
        <v>116927</v>
      </c>
      <c r="E14" s="13">
        <v>86076</v>
      </c>
      <c r="F14" s="13">
        <v>118767</v>
      </c>
      <c r="G14" s="13">
        <v>221035</v>
      </c>
      <c r="H14" s="13">
        <v>92858</v>
      </c>
      <c r="I14" s="13">
        <v>14571</v>
      </c>
      <c r="J14" s="13">
        <v>51373</v>
      </c>
      <c r="K14" s="11">
        <f t="shared" si="4"/>
        <v>923001</v>
      </c>
      <c r="L14" s="52"/>
    </row>
    <row r="15" spans="1:11" ht="17.25" customHeight="1">
      <c r="A15" s="14" t="s">
        <v>21</v>
      </c>
      <c r="B15" s="13">
        <v>5402</v>
      </c>
      <c r="C15" s="13">
        <v>7816</v>
      </c>
      <c r="D15" s="13">
        <v>5346</v>
      </c>
      <c r="E15" s="13">
        <v>4979</v>
      </c>
      <c r="F15" s="13">
        <v>5445</v>
      </c>
      <c r="G15" s="13">
        <v>8999</v>
      </c>
      <c r="H15" s="13">
        <v>7219</v>
      </c>
      <c r="I15" s="13">
        <v>1135</v>
      </c>
      <c r="J15" s="13">
        <v>1837</v>
      </c>
      <c r="K15" s="11">
        <f t="shared" si="4"/>
        <v>48178</v>
      </c>
    </row>
    <row r="16" spans="1:11" ht="17.25" customHeight="1">
      <c r="A16" s="15" t="s">
        <v>93</v>
      </c>
      <c r="B16" s="13">
        <f>B17+B18+B19</f>
        <v>15519</v>
      </c>
      <c r="C16" s="13">
        <f aca="true" t="shared" si="5" ref="C16:J16">C17+C18+C19</f>
        <v>20813</v>
      </c>
      <c r="D16" s="13">
        <f t="shared" si="5"/>
        <v>20255</v>
      </c>
      <c r="E16" s="13">
        <f t="shared" si="5"/>
        <v>13697</v>
      </c>
      <c r="F16" s="13">
        <f t="shared" si="5"/>
        <v>21847</v>
      </c>
      <c r="G16" s="13">
        <f t="shared" si="5"/>
        <v>38498</v>
      </c>
      <c r="H16" s="13">
        <f t="shared" si="5"/>
        <v>13952</v>
      </c>
      <c r="I16" s="13">
        <f t="shared" si="5"/>
        <v>3325</v>
      </c>
      <c r="J16" s="13">
        <f t="shared" si="5"/>
        <v>8381</v>
      </c>
      <c r="K16" s="11">
        <f t="shared" si="4"/>
        <v>156287</v>
      </c>
    </row>
    <row r="17" spans="1:11" ht="17.25" customHeight="1">
      <c r="A17" s="14" t="s">
        <v>94</v>
      </c>
      <c r="B17" s="13">
        <v>14997</v>
      </c>
      <c r="C17" s="13">
        <v>20210</v>
      </c>
      <c r="D17" s="13">
        <v>19607</v>
      </c>
      <c r="E17" s="13">
        <v>13186</v>
      </c>
      <c r="F17" s="13">
        <v>21175</v>
      </c>
      <c r="G17" s="13">
        <v>37211</v>
      </c>
      <c r="H17" s="13">
        <v>13366</v>
      </c>
      <c r="I17" s="13">
        <v>3254</v>
      </c>
      <c r="J17" s="13">
        <v>8124</v>
      </c>
      <c r="K17" s="11">
        <f t="shared" si="4"/>
        <v>151130</v>
      </c>
    </row>
    <row r="18" spans="1:11" ht="17.25" customHeight="1">
      <c r="A18" s="14" t="s">
        <v>95</v>
      </c>
      <c r="B18" s="13">
        <v>513</v>
      </c>
      <c r="C18" s="13">
        <v>587</v>
      </c>
      <c r="D18" s="13">
        <v>642</v>
      </c>
      <c r="E18" s="13">
        <v>508</v>
      </c>
      <c r="F18" s="13">
        <v>652</v>
      </c>
      <c r="G18" s="13">
        <v>1260</v>
      </c>
      <c r="H18" s="13">
        <v>580</v>
      </c>
      <c r="I18" s="13">
        <v>71</v>
      </c>
      <c r="J18" s="13">
        <v>255</v>
      </c>
      <c r="K18" s="11">
        <f t="shared" si="4"/>
        <v>5068</v>
      </c>
    </row>
    <row r="19" spans="1:11" ht="17.25" customHeight="1">
      <c r="A19" s="14" t="s">
        <v>96</v>
      </c>
      <c r="B19" s="13">
        <v>9</v>
      </c>
      <c r="C19" s="13">
        <v>16</v>
      </c>
      <c r="D19" s="13">
        <v>6</v>
      </c>
      <c r="E19" s="13">
        <v>3</v>
      </c>
      <c r="F19" s="13">
        <v>20</v>
      </c>
      <c r="G19" s="13">
        <v>27</v>
      </c>
      <c r="H19" s="13">
        <v>6</v>
      </c>
      <c r="I19" s="13">
        <v>0</v>
      </c>
      <c r="J19" s="13">
        <v>2</v>
      </c>
      <c r="K19" s="11">
        <f t="shared" si="4"/>
        <v>89</v>
      </c>
    </row>
    <row r="20" spans="1:11" ht="17.25" customHeight="1">
      <c r="A20" s="16" t="s">
        <v>22</v>
      </c>
      <c r="B20" s="11">
        <f>+B21+B22+B23</f>
        <v>147421</v>
      </c>
      <c r="C20" s="11">
        <f aca="true" t="shared" si="6" ref="C20:J20">+C21+C22+C23</f>
        <v>165633</v>
      </c>
      <c r="D20" s="11">
        <f t="shared" si="6"/>
        <v>193093</v>
      </c>
      <c r="E20" s="11">
        <f t="shared" si="6"/>
        <v>118670</v>
      </c>
      <c r="F20" s="11">
        <f t="shared" si="6"/>
        <v>194865</v>
      </c>
      <c r="G20" s="11">
        <f t="shared" si="6"/>
        <v>369050</v>
      </c>
      <c r="H20" s="11">
        <f t="shared" si="6"/>
        <v>116935</v>
      </c>
      <c r="I20" s="11">
        <f t="shared" si="6"/>
        <v>28116</v>
      </c>
      <c r="J20" s="11">
        <f t="shared" si="6"/>
        <v>76088</v>
      </c>
      <c r="K20" s="11">
        <f t="shared" si="4"/>
        <v>1409871</v>
      </c>
    </row>
    <row r="21" spans="1:12" ht="17.25" customHeight="1">
      <c r="A21" s="12" t="s">
        <v>23</v>
      </c>
      <c r="B21" s="13">
        <v>76601</v>
      </c>
      <c r="C21" s="13">
        <v>95374</v>
      </c>
      <c r="D21" s="13">
        <v>113084</v>
      </c>
      <c r="E21" s="13">
        <v>67054</v>
      </c>
      <c r="F21" s="13">
        <v>108473</v>
      </c>
      <c r="G21" s="13">
        <v>187996</v>
      </c>
      <c r="H21" s="13">
        <v>62849</v>
      </c>
      <c r="I21" s="13">
        <v>17430</v>
      </c>
      <c r="J21" s="13">
        <v>42909</v>
      </c>
      <c r="K21" s="11">
        <f t="shared" si="4"/>
        <v>771770</v>
      </c>
      <c r="L21" s="52"/>
    </row>
    <row r="22" spans="1:12" ht="17.25" customHeight="1">
      <c r="A22" s="12" t="s">
        <v>24</v>
      </c>
      <c r="B22" s="13">
        <v>68109</v>
      </c>
      <c r="C22" s="13">
        <v>67029</v>
      </c>
      <c r="D22" s="13">
        <v>77245</v>
      </c>
      <c r="E22" s="13">
        <v>49759</v>
      </c>
      <c r="F22" s="13">
        <v>83560</v>
      </c>
      <c r="G22" s="13">
        <v>176128</v>
      </c>
      <c r="H22" s="13">
        <v>51412</v>
      </c>
      <c r="I22" s="13">
        <v>10198</v>
      </c>
      <c r="J22" s="13">
        <v>32140</v>
      </c>
      <c r="K22" s="11">
        <f t="shared" si="4"/>
        <v>615580</v>
      </c>
      <c r="L22" s="52"/>
    </row>
    <row r="23" spans="1:11" ht="17.25" customHeight="1">
      <c r="A23" s="12" t="s">
        <v>25</v>
      </c>
      <c r="B23" s="13">
        <v>2711</v>
      </c>
      <c r="C23" s="13">
        <v>3230</v>
      </c>
      <c r="D23" s="13">
        <v>2764</v>
      </c>
      <c r="E23" s="13">
        <v>1857</v>
      </c>
      <c r="F23" s="13">
        <v>2832</v>
      </c>
      <c r="G23" s="13">
        <v>4926</v>
      </c>
      <c r="H23" s="13">
        <v>2674</v>
      </c>
      <c r="I23" s="13">
        <v>488</v>
      </c>
      <c r="J23" s="13">
        <v>1039</v>
      </c>
      <c r="K23" s="11">
        <f t="shared" si="4"/>
        <v>22521</v>
      </c>
    </row>
    <row r="24" spans="1:11" ht="17.25" customHeight="1">
      <c r="A24" s="16" t="s">
        <v>26</v>
      </c>
      <c r="B24" s="13">
        <f>+B25+B26</f>
        <v>133028</v>
      </c>
      <c r="C24" s="13">
        <f aca="true" t="shared" si="7" ref="C24:J24">+C25+C26</f>
        <v>181565</v>
      </c>
      <c r="D24" s="13">
        <f t="shared" si="7"/>
        <v>191821</v>
      </c>
      <c r="E24" s="13">
        <f t="shared" si="7"/>
        <v>119603</v>
      </c>
      <c r="F24" s="13">
        <f t="shared" si="7"/>
        <v>157582</v>
      </c>
      <c r="G24" s="13">
        <f t="shared" si="7"/>
        <v>218832</v>
      </c>
      <c r="H24" s="13">
        <f t="shared" si="7"/>
        <v>95378</v>
      </c>
      <c r="I24" s="13">
        <f t="shared" si="7"/>
        <v>29620</v>
      </c>
      <c r="J24" s="13">
        <f t="shared" si="7"/>
        <v>88984</v>
      </c>
      <c r="K24" s="11">
        <f t="shared" si="4"/>
        <v>1216413</v>
      </c>
    </row>
    <row r="25" spans="1:12" ht="17.25" customHeight="1">
      <c r="A25" s="12" t="s">
        <v>115</v>
      </c>
      <c r="B25" s="13">
        <v>61819</v>
      </c>
      <c r="C25" s="13">
        <v>92588</v>
      </c>
      <c r="D25" s="13">
        <v>104867</v>
      </c>
      <c r="E25" s="13">
        <v>64765</v>
      </c>
      <c r="F25" s="13">
        <v>77484</v>
      </c>
      <c r="G25" s="13">
        <v>101877</v>
      </c>
      <c r="H25" s="13">
        <v>46650</v>
      </c>
      <c r="I25" s="13">
        <v>18315</v>
      </c>
      <c r="J25" s="13">
        <v>45781</v>
      </c>
      <c r="K25" s="11">
        <f t="shared" si="4"/>
        <v>614146</v>
      </c>
      <c r="L25" s="52"/>
    </row>
    <row r="26" spans="1:12" ht="17.25" customHeight="1">
      <c r="A26" s="12" t="s">
        <v>116</v>
      </c>
      <c r="B26" s="13">
        <v>71209</v>
      </c>
      <c r="C26" s="13">
        <v>88977</v>
      </c>
      <c r="D26" s="13">
        <v>86954</v>
      </c>
      <c r="E26" s="13">
        <v>54838</v>
      </c>
      <c r="F26" s="13">
        <v>80098</v>
      </c>
      <c r="G26" s="13">
        <v>116955</v>
      </c>
      <c r="H26" s="13">
        <v>48728</v>
      </c>
      <c r="I26" s="13">
        <v>11305</v>
      </c>
      <c r="J26" s="13">
        <v>43203</v>
      </c>
      <c r="K26" s="11">
        <f t="shared" si="4"/>
        <v>602267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4749</v>
      </c>
      <c r="I27" s="11">
        <v>0</v>
      </c>
      <c r="J27" s="11">
        <v>0</v>
      </c>
      <c r="K27" s="11">
        <f t="shared" si="4"/>
        <v>4749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19437.11</v>
      </c>
      <c r="I35" s="19">
        <v>0</v>
      </c>
      <c r="J35" s="19">
        <v>0</v>
      </c>
      <c r="K35" s="23">
        <f>SUM(B35:J35)</f>
        <v>19437.11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1542113.57</v>
      </c>
      <c r="C47" s="22">
        <f aca="true" t="shared" si="12" ref="C47:H47">+C48+C57</f>
        <v>2180807.43</v>
      </c>
      <c r="D47" s="22">
        <f t="shared" si="12"/>
        <v>2563255.6699999995</v>
      </c>
      <c r="E47" s="22">
        <f t="shared" si="12"/>
        <v>1455952.9100000001</v>
      </c>
      <c r="F47" s="22">
        <f t="shared" si="12"/>
        <v>2022514.37</v>
      </c>
      <c r="G47" s="22">
        <f t="shared" si="12"/>
        <v>2864228.6700000004</v>
      </c>
      <c r="H47" s="22">
        <f t="shared" si="12"/>
        <v>1373074.9200000002</v>
      </c>
      <c r="I47" s="22">
        <f>+I48+I57</f>
        <v>542671.69</v>
      </c>
      <c r="J47" s="22">
        <f>+J48+J57</f>
        <v>941465.91</v>
      </c>
      <c r="K47" s="22">
        <f>SUM(B47:J47)</f>
        <v>15486085.139999999</v>
      </c>
    </row>
    <row r="48" spans="1:11" ht="17.25" customHeight="1">
      <c r="A48" s="16" t="s">
        <v>108</v>
      </c>
      <c r="B48" s="23">
        <f>SUM(B49:B56)</f>
        <v>1522717.25</v>
      </c>
      <c r="C48" s="23">
        <f aca="true" t="shared" si="13" ref="C48:J48">SUM(C49:C56)</f>
        <v>2156594.5</v>
      </c>
      <c r="D48" s="23">
        <f t="shared" si="13"/>
        <v>2537072.3099999996</v>
      </c>
      <c r="E48" s="23">
        <f t="shared" si="13"/>
        <v>1432975.87</v>
      </c>
      <c r="F48" s="23">
        <f t="shared" si="13"/>
        <v>1998339.27</v>
      </c>
      <c r="G48" s="23">
        <f t="shared" si="13"/>
        <v>2833556.74</v>
      </c>
      <c r="H48" s="23">
        <f t="shared" si="13"/>
        <v>1352406.9800000002</v>
      </c>
      <c r="I48" s="23">
        <f t="shared" si="13"/>
        <v>542671.69</v>
      </c>
      <c r="J48" s="23">
        <f t="shared" si="13"/>
        <v>927102.27</v>
      </c>
      <c r="K48" s="23">
        <f aca="true" t="shared" si="14" ref="K48:K57">SUM(B48:J48)</f>
        <v>15303436.879999999</v>
      </c>
    </row>
    <row r="49" spans="1:11" ht="17.25" customHeight="1">
      <c r="A49" s="34" t="s">
        <v>43</v>
      </c>
      <c r="B49" s="23">
        <f aca="true" t="shared" si="15" ref="B49:H49">ROUND(B30*B7,2)</f>
        <v>1521178.51</v>
      </c>
      <c r="C49" s="23">
        <f t="shared" si="15"/>
        <v>2149341.88</v>
      </c>
      <c r="D49" s="23">
        <f t="shared" si="15"/>
        <v>2534203.84</v>
      </c>
      <c r="E49" s="23">
        <f t="shared" si="15"/>
        <v>1431670.85</v>
      </c>
      <c r="F49" s="23">
        <f t="shared" si="15"/>
        <v>1996151.84</v>
      </c>
      <c r="G49" s="23">
        <f t="shared" si="15"/>
        <v>2830441.02</v>
      </c>
      <c r="H49" s="23">
        <f t="shared" si="15"/>
        <v>1331342.21</v>
      </c>
      <c r="I49" s="23">
        <f>ROUND(I30*I7,2)</f>
        <v>541605.97</v>
      </c>
      <c r="J49" s="23">
        <f>ROUND(J30*J7,2)</f>
        <v>924885.23</v>
      </c>
      <c r="K49" s="23">
        <f t="shared" si="14"/>
        <v>15260821.35</v>
      </c>
    </row>
    <row r="50" spans="1:11" ht="17.25" customHeight="1">
      <c r="A50" s="34" t="s">
        <v>44</v>
      </c>
      <c r="B50" s="19">
        <v>0</v>
      </c>
      <c r="C50" s="23">
        <f>ROUND(C31*C7,2)</f>
        <v>4777.5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4777.5</v>
      </c>
    </row>
    <row r="51" spans="1:11" ht="17.25" customHeight="1">
      <c r="A51" s="66" t="s">
        <v>104</v>
      </c>
      <c r="B51" s="67">
        <f aca="true" t="shared" si="16" ref="B51:H51">ROUND(B32*B7,2)</f>
        <v>-2552.94</v>
      </c>
      <c r="C51" s="67">
        <f t="shared" si="16"/>
        <v>-3298.6</v>
      </c>
      <c r="D51" s="67">
        <f t="shared" si="16"/>
        <v>-3517.29</v>
      </c>
      <c r="E51" s="67">
        <f t="shared" si="16"/>
        <v>-2140.38</v>
      </c>
      <c r="F51" s="67">
        <f t="shared" si="16"/>
        <v>-3094.09</v>
      </c>
      <c r="G51" s="67">
        <f t="shared" si="16"/>
        <v>-4314.36</v>
      </c>
      <c r="H51" s="67">
        <f t="shared" si="16"/>
        <v>-2087.38</v>
      </c>
      <c r="I51" s="19">
        <v>0</v>
      </c>
      <c r="J51" s="19">
        <v>0</v>
      </c>
      <c r="K51" s="67">
        <f>SUM(B51:J51)</f>
        <v>-21005.04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19437.11</v>
      </c>
      <c r="I53" s="31">
        <f>+I35</f>
        <v>0</v>
      </c>
      <c r="J53" s="31">
        <f>+J35</f>
        <v>0</v>
      </c>
      <c r="K53" s="23">
        <f t="shared" si="14"/>
        <v>19437.11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-244559.74</v>
      </c>
      <c r="C61" s="35">
        <f t="shared" si="17"/>
        <v>-269873.91</v>
      </c>
      <c r="D61" s="35">
        <f t="shared" si="17"/>
        <v>-286730.95</v>
      </c>
      <c r="E61" s="35">
        <f t="shared" si="17"/>
        <v>-295872.63</v>
      </c>
      <c r="F61" s="35">
        <f t="shared" si="17"/>
        <v>-318577.72</v>
      </c>
      <c r="G61" s="35">
        <f t="shared" si="17"/>
        <v>-346886.37</v>
      </c>
      <c r="H61" s="35">
        <f t="shared" si="17"/>
        <v>-202458.13</v>
      </c>
      <c r="I61" s="35">
        <f t="shared" si="17"/>
        <v>-112023.38</v>
      </c>
      <c r="J61" s="35">
        <f t="shared" si="17"/>
        <v>-99457.17</v>
      </c>
      <c r="K61" s="35">
        <f>SUM(B61:J61)</f>
        <v>-2176439.9999999995</v>
      </c>
    </row>
    <row r="62" spans="1:11" ht="18.75" customHeight="1">
      <c r="A62" s="16" t="s">
        <v>74</v>
      </c>
      <c r="B62" s="35">
        <f aca="true" t="shared" si="18" ref="B62:J62">B63+B64+B65+B66+B67+B68</f>
        <v>-176359.31</v>
      </c>
      <c r="C62" s="35">
        <f t="shared" si="18"/>
        <v>-170037.77</v>
      </c>
      <c r="D62" s="35">
        <f t="shared" si="18"/>
        <v>-173883.63</v>
      </c>
      <c r="E62" s="35">
        <f t="shared" si="18"/>
        <v>-231242.71</v>
      </c>
      <c r="F62" s="35">
        <f t="shared" si="18"/>
        <v>-228909.79</v>
      </c>
      <c r="G62" s="35">
        <f t="shared" si="18"/>
        <v>-240234.2</v>
      </c>
      <c r="H62" s="35">
        <f t="shared" si="18"/>
        <v>-137035.6</v>
      </c>
      <c r="I62" s="35">
        <f t="shared" si="18"/>
        <v>-26083.2</v>
      </c>
      <c r="J62" s="35">
        <f t="shared" si="18"/>
        <v>-57779</v>
      </c>
      <c r="K62" s="35">
        <f aca="true" t="shared" si="19" ref="K62:K91">SUM(B62:J62)</f>
        <v>-1441565.21</v>
      </c>
    </row>
    <row r="63" spans="1:11" ht="18.75" customHeight="1">
      <c r="A63" s="12" t="s">
        <v>75</v>
      </c>
      <c r="B63" s="35">
        <f>-ROUND(B9*$D$3,2)</f>
        <v>-120817.2</v>
      </c>
      <c r="C63" s="35">
        <f aca="true" t="shared" si="20" ref="C63:J63">-ROUND(C9*$D$3,2)</f>
        <v>-164718.6</v>
      </c>
      <c r="D63" s="35">
        <f t="shared" si="20"/>
        <v>-148823.2</v>
      </c>
      <c r="E63" s="35">
        <f t="shared" si="20"/>
        <v>-111530</v>
      </c>
      <c r="F63" s="35">
        <f t="shared" si="20"/>
        <v>-129257</v>
      </c>
      <c r="G63" s="35">
        <f t="shared" si="20"/>
        <v>-169259.6</v>
      </c>
      <c r="H63" s="35">
        <f t="shared" si="20"/>
        <v>-137035.6</v>
      </c>
      <c r="I63" s="35">
        <f t="shared" si="20"/>
        <v>-26083.2</v>
      </c>
      <c r="J63" s="35">
        <f t="shared" si="20"/>
        <v>-57779</v>
      </c>
      <c r="K63" s="35">
        <f t="shared" si="19"/>
        <v>-1065303.4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-809.4</v>
      </c>
      <c r="C65" s="35">
        <v>-383.8</v>
      </c>
      <c r="D65" s="35">
        <v>-315.4</v>
      </c>
      <c r="E65" s="35">
        <v>-1037.4</v>
      </c>
      <c r="F65" s="35">
        <v>-456</v>
      </c>
      <c r="G65" s="35">
        <v>-425.6</v>
      </c>
      <c r="H65" s="19">
        <v>0</v>
      </c>
      <c r="I65" s="19">
        <v>0</v>
      </c>
      <c r="J65" s="19">
        <v>0</v>
      </c>
      <c r="K65" s="35">
        <f t="shared" si="19"/>
        <v>-3427.6</v>
      </c>
    </row>
    <row r="66" spans="1:11" ht="18.75" customHeight="1">
      <c r="A66" s="12" t="s">
        <v>105</v>
      </c>
      <c r="B66" s="35">
        <v>-2466.2</v>
      </c>
      <c r="C66" s="35">
        <v>-638.4</v>
      </c>
      <c r="D66" s="35">
        <v>-771.4</v>
      </c>
      <c r="E66" s="35">
        <v>-1588.4</v>
      </c>
      <c r="F66" s="35">
        <v>-877.8</v>
      </c>
      <c r="G66" s="35">
        <v>-478.8</v>
      </c>
      <c r="H66" s="19">
        <v>0</v>
      </c>
      <c r="I66" s="19">
        <v>0</v>
      </c>
      <c r="J66" s="19">
        <v>0</v>
      </c>
      <c r="K66" s="35">
        <f t="shared" si="19"/>
        <v>-6821</v>
      </c>
    </row>
    <row r="67" spans="1:11" ht="18.75" customHeight="1">
      <c r="A67" s="12" t="s">
        <v>52</v>
      </c>
      <c r="B67" s="35">
        <v>-52266.51</v>
      </c>
      <c r="C67" s="35">
        <v>-4296.97</v>
      </c>
      <c r="D67" s="35">
        <v>-23973.63</v>
      </c>
      <c r="E67" s="35">
        <v>-117086.91</v>
      </c>
      <c r="F67" s="35">
        <v>-98318.99</v>
      </c>
      <c r="G67" s="35">
        <v>-70070.2</v>
      </c>
      <c r="H67" s="19">
        <v>0</v>
      </c>
      <c r="I67" s="19">
        <v>0</v>
      </c>
      <c r="J67" s="19">
        <v>0</v>
      </c>
      <c r="K67" s="35">
        <f t="shared" si="19"/>
        <v>-366013.21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-68200.43000000001</v>
      </c>
      <c r="C69" s="67">
        <f aca="true" t="shared" si="21" ref="C69:J69">SUM(C70:C100)</f>
        <v>-99836.14</v>
      </c>
      <c r="D69" s="67">
        <f t="shared" si="21"/>
        <v>-112847.32</v>
      </c>
      <c r="E69" s="67">
        <f t="shared" si="21"/>
        <v>-64629.920000000006</v>
      </c>
      <c r="F69" s="67">
        <f t="shared" si="21"/>
        <v>-89667.93</v>
      </c>
      <c r="G69" s="67">
        <f t="shared" si="21"/>
        <v>-106652.17</v>
      </c>
      <c r="H69" s="67">
        <f t="shared" si="21"/>
        <v>-65422.53</v>
      </c>
      <c r="I69" s="67">
        <f t="shared" si="21"/>
        <v>-85940.18000000001</v>
      </c>
      <c r="J69" s="67">
        <f t="shared" si="21"/>
        <v>-41678.17</v>
      </c>
      <c r="K69" s="67">
        <f t="shared" si="19"/>
        <v>-734874.7900000002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-1103.43</v>
      </c>
      <c r="E72" s="19">
        <v>0</v>
      </c>
      <c r="F72" s="35">
        <v>-393.43</v>
      </c>
      <c r="G72" s="19">
        <v>0</v>
      </c>
      <c r="H72" s="19">
        <v>0</v>
      </c>
      <c r="I72" s="47">
        <v>-2351.46</v>
      </c>
      <c r="J72" s="19">
        <v>0</v>
      </c>
      <c r="K72" s="67">
        <f t="shared" si="19"/>
        <v>-3848.32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-21065.23</v>
      </c>
      <c r="D74" s="35">
        <v>-19913.8</v>
      </c>
      <c r="E74" s="35">
        <v>-13964.76</v>
      </c>
      <c r="F74" s="35">
        <v>-19190.47</v>
      </c>
      <c r="G74" s="35">
        <v>-29243.32</v>
      </c>
      <c r="H74" s="35">
        <v>-14319.04</v>
      </c>
      <c r="I74" s="35">
        <v>-5033.81</v>
      </c>
      <c r="J74" s="35">
        <v>-10377.62</v>
      </c>
      <c r="K74" s="67">
        <f t="shared" si="19"/>
        <v>-147619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20880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0</v>
      </c>
      <c r="J84" s="19">
        <v>0</v>
      </c>
      <c r="K84" s="67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-1569.8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-1569.8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19">
        <v>-53689.48</v>
      </c>
      <c r="C100" s="19">
        <v>-77127.63</v>
      </c>
      <c r="D100" s="19">
        <v>-91823.69</v>
      </c>
      <c r="E100" s="19">
        <v>-50665.16</v>
      </c>
      <c r="F100" s="19">
        <v>-70084.03</v>
      </c>
      <c r="G100" s="19">
        <v>-98282.45</v>
      </c>
      <c r="H100" s="19">
        <v>-51103.49</v>
      </c>
      <c r="I100" s="19">
        <v>-18554.91</v>
      </c>
      <c r="J100" s="19">
        <v>-31300.55</v>
      </c>
      <c r="K100" s="31">
        <f>ROUND(SUM(B100:J100),2)</f>
        <v>-542631.39</v>
      </c>
      <c r="L100" s="55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101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6"/>
    </row>
    <row r="104" spans="1:12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  <c r="L104" s="54"/>
    </row>
    <row r="105" spans="1:12" ht="18.75" customHeight="1">
      <c r="A105" s="16" t="s">
        <v>83</v>
      </c>
      <c r="B105" s="24">
        <f aca="true" t="shared" si="22" ref="B105:H105">+B106+B107</f>
        <v>1297553.83</v>
      </c>
      <c r="C105" s="24">
        <f t="shared" si="22"/>
        <v>1910933.52</v>
      </c>
      <c r="D105" s="24">
        <f t="shared" si="22"/>
        <v>2276524.7199999997</v>
      </c>
      <c r="E105" s="24">
        <f t="shared" si="22"/>
        <v>1160080.2800000003</v>
      </c>
      <c r="F105" s="24">
        <f t="shared" si="22"/>
        <v>1703936.6500000001</v>
      </c>
      <c r="G105" s="24">
        <f t="shared" si="22"/>
        <v>2517342.3000000003</v>
      </c>
      <c r="H105" s="24">
        <f t="shared" si="22"/>
        <v>1170616.79</v>
      </c>
      <c r="I105" s="24">
        <f>+I106+I107</f>
        <v>430648.30999999994</v>
      </c>
      <c r="J105" s="24">
        <f>+J106+J107</f>
        <v>842008.74</v>
      </c>
      <c r="K105" s="48">
        <f>SUM(B105:J105)</f>
        <v>13309645.14</v>
      </c>
      <c r="L105" s="54"/>
    </row>
    <row r="106" spans="1:12" ht="18" customHeight="1">
      <c r="A106" s="16" t="s">
        <v>82</v>
      </c>
      <c r="B106" s="24">
        <f aca="true" t="shared" si="23" ref="B106:J106">+B48+B62+B69+B102</f>
        <v>1278157.51</v>
      </c>
      <c r="C106" s="24">
        <f t="shared" si="23"/>
        <v>1886720.59</v>
      </c>
      <c r="D106" s="24">
        <f t="shared" si="23"/>
        <v>2250341.36</v>
      </c>
      <c r="E106" s="24">
        <f t="shared" si="23"/>
        <v>1137103.2400000002</v>
      </c>
      <c r="F106" s="24">
        <f t="shared" si="23"/>
        <v>1679761.55</v>
      </c>
      <c r="G106" s="24">
        <f t="shared" si="23"/>
        <v>2486670.37</v>
      </c>
      <c r="H106" s="24">
        <f t="shared" si="23"/>
        <v>1149948.85</v>
      </c>
      <c r="I106" s="24">
        <f t="shared" si="23"/>
        <v>430648.30999999994</v>
      </c>
      <c r="J106" s="24">
        <f t="shared" si="23"/>
        <v>827645.1</v>
      </c>
      <c r="K106" s="48">
        <f>SUM(B106:J106)</f>
        <v>13126996.88</v>
      </c>
      <c r="L106" s="54"/>
    </row>
    <row r="107" spans="1:11" ht="18.75" customHeight="1">
      <c r="A107" s="16" t="s">
        <v>99</v>
      </c>
      <c r="B107" s="24">
        <f aca="true" t="shared" si="24" ref="B107:J107">IF(+B57+B103+B108&lt;0,0,(B57+B103+B108))</f>
        <v>19396.32</v>
      </c>
      <c r="C107" s="24">
        <f t="shared" si="24"/>
        <v>24212.93</v>
      </c>
      <c r="D107" s="24">
        <f t="shared" si="24"/>
        <v>26183.36</v>
      </c>
      <c r="E107" s="24">
        <f t="shared" si="24"/>
        <v>22977.04</v>
      </c>
      <c r="F107" s="24">
        <f t="shared" si="24"/>
        <v>24175.1</v>
      </c>
      <c r="G107" s="24">
        <f t="shared" si="24"/>
        <v>30671.93</v>
      </c>
      <c r="H107" s="24">
        <f t="shared" si="24"/>
        <v>20667.94</v>
      </c>
      <c r="I107" s="19">
        <f t="shared" si="24"/>
        <v>0</v>
      </c>
      <c r="J107" s="24">
        <f t="shared" si="24"/>
        <v>14363.64</v>
      </c>
      <c r="K107" s="48">
        <f>SUM(B107:J107)</f>
        <v>182648.26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7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8.75" customHeight="1">
      <c r="A112" s="8"/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/>
    </row>
    <row r="113" spans="1:12" ht="18.75" customHeight="1">
      <c r="A113" s="25" t="s">
        <v>69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13309645.15</v>
      </c>
      <c r="L113" s="54"/>
    </row>
    <row r="114" spans="1:11" ht="18.75" customHeight="1">
      <c r="A114" s="26" t="s">
        <v>70</v>
      </c>
      <c r="B114" s="27">
        <v>167485.31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167485.31</v>
      </c>
    </row>
    <row r="115" spans="1:11" ht="18.75" customHeight="1">
      <c r="A115" s="26" t="s">
        <v>71</v>
      </c>
      <c r="B115" s="27">
        <v>1130068.52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1130068.52</v>
      </c>
    </row>
    <row r="116" spans="1:11" ht="18.75" customHeight="1">
      <c r="A116" s="26" t="s">
        <v>72</v>
      </c>
      <c r="B116" s="40">
        <v>0</v>
      </c>
      <c r="C116" s="27">
        <f>+C105</f>
        <v>1910933.52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1910933.52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2276524.7199999997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2276524.7199999997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1044072.26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1044072.26</v>
      </c>
    </row>
    <row r="119" spans="1:11" ht="18.75" customHeight="1">
      <c r="A119" s="26" t="s">
        <v>119</v>
      </c>
      <c r="B119" s="40">
        <v>0</v>
      </c>
      <c r="C119" s="40">
        <v>0</v>
      </c>
      <c r="D119" s="40">
        <v>0</v>
      </c>
      <c r="E119" s="27">
        <v>116008.02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116008.02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319676.53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319676.53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609858.43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609858.43</v>
      </c>
    </row>
    <row r="122" spans="1:11" ht="18.75" customHeight="1">
      <c r="A122" s="68" t="s">
        <v>122</v>
      </c>
      <c r="B122" s="40">
        <v>0</v>
      </c>
      <c r="C122" s="40">
        <v>0</v>
      </c>
      <c r="D122" s="40">
        <v>0</v>
      </c>
      <c r="E122" s="40">
        <v>0</v>
      </c>
      <c r="F122" s="27">
        <v>87211.24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87211.24</v>
      </c>
    </row>
    <row r="123" spans="1:11" ht="18.75" customHeight="1">
      <c r="A123" s="68" t="s">
        <v>123</v>
      </c>
      <c r="B123" s="70">
        <v>0</v>
      </c>
      <c r="C123" s="70">
        <v>0</v>
      </c>
      <c r="D123" s="70">
        <v>0</v>
      </c>
      <c r="E123" s="70">
        <v>0</v>
      </c>
      <c r="F123" s="71">
        <v>687190.45</v>
      </c>
      <c r="G123" s="70">
        <v>0</v>
      </c>
      <c r="H123" s="70">
        <v>0</v>
      </c>
      <c r="I123" s="70">
        <v>0</v>
      </c>
      <c r="J123" s="70">
        <v>0</v>
      </c>
      <c r="K123" s="71">
        <f t="shared" si="25"/>
        <v>687190.45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736364.14</v>
      </c>
      <c r="H124" s="40">
        <v>0</v>
      </c>
      <c r="I124" s="40">
        <v>0</v>
      </c>
      <c r="J124" s="40">
        <v>0</v>
      </c>
      <c r="K124" s="41">
        <f t="shared" si="25"/>
        <v>736364.14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59571.03</v>
      </c>
      <c r="H125" s="40">
        <v>0</v>
      </c>
      <c r="I125" s="40">
        <v>0</v>
      </c>
      <c r="J125" s="40">
        <v>0</v>
      </c>
      <c r="K125" s="41">
        <f t="shared" si="25"/>
        <v>59571.03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371458.03</v>
      </c>
      <c r="H126" s="40">
        <v>0</v>
      </c>
      <c r="I126" s="40">
        <v>0</v>
      </c>
      <c r="J126" s="40">
        <v>0</v>
      </c>
      <c r="K126" s="41">
        <f t="shared" si="25"/>
        <v>371458.03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355527.06</v>
      </c>
      <c r="H127" s="40">
        <v>0</v>
      </c>
      <c r="I127" s="40">
        <v>0</v>
      </c>
      <c r="J127" s="40">
        <v>0</v>
      </c>
      <c r="K127" s="41">
        <f t="shared" si="25"/>
        <v>355527.06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994422.04</v>
      </c>
      <c r="H128" s="40">
        <v>0</v>
      </c>
      <c r="I128" s="40">
        <v>0</v>
      </c>
      <c r="J128" s="40">
        <v>0</v>
      </c>
      <c r="K128" s="41">
        <f t="shared" si="25"/>
        <v>994422.04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448290.43</v>
      </c>
      <c r="I129" s="40">
        <v>0</v>
      </c>
      <c r="J129" s="40">
        <v>0</v>
      </c>
      <c r="K129" s="41">
        <f t="shared" si="25"/>
        <v>448290.43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722326.36</v>
      </c>
      <c r="I130" s="40">
        <v>0</v>
      </c>
      <c r="J130" s="40">
        <v>0</v>
      </c>
      <c r="K130" s="41">
        <f t="shared" si="25"/>
        <v>722326.36</v>
      </c>
    </row>
    <row r="131" spans="1:11" ht="18.75" customHeight="1">
      <c r="A131" s="68" t="s">
        <v>131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430648.31</v>
      </c>
      <c r="J131" s="40">
        <v>0</v>
      </c>
      <c r="K131" s="41">
        <f t="shared" si="25"/>
        <v>430648.31</v>
      </c>
    </row>
    <row r="132" spans="1:11" ht="18.75" customHeight="1">
      <c r="A132" s="69" t="s">
        <v>132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842008.75</v>
      </c>
      <c r="K132" s="44">
        <f t="shared" si="25"/>
        <v>842008.75</v>
      </c>
    </row>
    <row r="133" spans="1:11" ht="18.75" customHeight="1">
      <c r="A133" s="76" t="s">
        <v>136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-0.010000000009313226</v>
      </c>
      <c r="K133" s="51"/>
    </row>
    <row r="134" ht="18.75" customHeight="1">
      <c r="A134" s="76" t="s">
        <v>137</v>
      </c>
    </row>
    <row r="135" ht="18.75" customHeight="1">
      <c r="A135" s="39"/>
    </row>
    <row r="136" ht="15.75">
      <c r="A136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2017-07-10T12:49:34Z</dcterms:modified>
  <cp:category/>
  <cp:version/>
  <cp:contentType/>
  <cp:contentStatus/>
</cp:coreProperties>
</file>