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<sst xmlns="http://schemas.openxmlformats.org/spreadsheetml/2006/main" count="138" uniqueCount="138">
  <si>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</si>
  <si>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</si>
  <si>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</si>
  <si>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</si>
  <si>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</si>
  <si>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</si>
  <si>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</si>
  <si>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</si>
  <si>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</si>
  <si>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</si>
  <si>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</si>
  <si>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</si>
  <si>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</si>
  <si>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</si>
  <si>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</si>
  <si>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</si>
  <si>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</si>
  <si>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</si>
  <si>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</si>
  <si>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</si>
  <si>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</si>
  <si>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</si>
  <si>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</si>
  <si>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</si>
  <si>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</si>
  <si>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</si>
  <si>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</si>
  <si>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</si>
  <si>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</si>
  <si>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</si>
  <si>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</si>
  <si>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</si>
  <si>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</si>
  <si>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</si>
  <si>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</si>
  <si>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</si>
  <si>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</si>
  <si>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</si>
  <si>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</si>
  <si>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</si>
  <si>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</si>
  <si>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</si>
  <si>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</si>
  <si>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</si>
  <si>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</si>
  <si>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</si>
  <si>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</si>
  <si>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</si>
  <si>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</si>
  <si>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</si>
  <si>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</si>
  <si>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</si>
  <si>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</si>
  <si>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</si>
  <si>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</si>
  <si>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</si>
  <si>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</si>
  <si>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</si>
  <si>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</si>
  <si>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</si>
  <si>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</si>
  <si>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</si>
  <si>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</si>
  <si>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</si>
  <si>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</si>
  <si>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</si>
  <si>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</si>
  <si>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</si>
  <si>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</si>
  <si>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</si>
  <si>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</si>
  <si>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</si>
  <si>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</si>
  <si>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</si>
  <si>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</si>
  <si>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</si>
  <si>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</si>
  <si>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</si>
  <si>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</si>
  <si>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</si>
  <si>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</si>
  <si>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</si>
  <si>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</si>
  <si>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</si>
  <si>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</si>
  <si>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</si>
  <si>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</si>
  <si>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</si>
  <si>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</si>
  <si>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</si>
  <si>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</si>
  <si>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</si>
  <si>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</si>
  <si>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</si>
  <si>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</si>
  <si>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</si>
  <si>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</si>
  <si>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</si>
  <si>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</si>
  <si>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</si>
  <si>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</si>
  <si>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</si>
  <si>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</si>
  <si>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</si>
  <si>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</si>
  <si>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</si>
  <si>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</si>
  <si>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</si>
  <si>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</si>
  <si>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</si>
  <si>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</si>
  <si>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</si>
  <si>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</si>
  <si>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</si>
  <si>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</si>
  <si>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</si>
  <si>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</si>
  <si>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</si>
  <si>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</si>
  <si>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</si>
  <si>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</si>
  <si>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</si>
  <si>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</si>
  <si>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</si>
  <si>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</si>
  <si>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</si>
  <si>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</si>
  <si>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</si>
  <si>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</si>
  <si>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</si>
  <si>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</si>
  <si>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</si>
  <si>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</si>
  <si>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</si>
  <si>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28/06/17 - VENCIMENTO 05/07/17</t>
  </si>
  <si>
    <t>6.2.31. Ajuste de Remuneração Previsto Contratualmente (1)</t>
  </si>
  <si>
    <t>Nota:</t>
  </si>
  <si>
    <t>(1) Ajuste de remuneração previsto contratualmente, período de 25/05 a 25/06/17, parcela 2/20.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</si>
</sst>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579591</v>
      </c>
      <c r="C7" s="9">
        <f t="shared" si="0"/>
        <v>742680</v>
      </c>
      <c r="D7" s="9">
        <f t="shared" si="0"/>
        <v>759910</v>
      </c>
      <c r="E7" s="9">
        <f t="shared" si="0"/>
        <v>516210</v>
      </c>
      <c r="F7" s="9">
        <f t="shared" si="0"/>
        <v>709790</v>
      </c>
      <c r="G7" s="9">
        <f t="shared" si="0"/>
        <v>1183524</v>
      </c>
      <c r="H7" s="9">
        <f t="shared" si="0"/>
        <v>539457</v>
      </c>
      <c r="I7" s="9">
        <f t="shared" si="0"/>
        <v>117074</v>
      </c>
      <c r="J7" s="9">
        <f t="shared" si="0"/>
        <v>313477</v>
      </c>
      <c r="K7" s="9">
        <f t="shared" si="0"/>
        <v>5461713</v>
      </c>
      <c r="L7" s="52"/>
    </row>
    <row r="8" spans="1:11" ht="17.25" customHeight="1">
      <c r="A8" s="10" t="s">
        <v>97</v>
      </c>
      <c r="B8" s="11">
        <f>B9+B12+B16</f>
        <v>270771</v>
      </c>
      <c r="C8" s="11">
        <f aca="true" t="shared" si="1" ref="C8:J8">C9+C12+C16</f>
        <v>355670</v>
      </c>
      <c r="D8" s="11">
        <f t="shared" si="1"/>
        <v>339249</v>
      </c>
      <c r="E8" s="11">
        <f t="shared" si="1"/>
        <v>249787</v>
      </c>
      <c r="F8" s="11">
        <f t="shared" si="1"/>
        <v>325449</v>
      </c>
      <c r="G8" s="11">
        <f t="shared" si="1"/>
        <v>548517</v>
      </c>
      <c r="H8" s="11">
        <f t="shared" si="1"/>
        <v>274406</v>
      </c>
      <c r="I8" s="11">
        <f t="shared" si="1"/>
        <v>51440</v>
      </c>
      <c r="J8" s="11">
        <f t="shared" si="1"/>
        <v>138428</v>
      </c>
      <c r="K8" s="11">
        <f>SUM(B8:J8)</f>
        <v>2553717</v>
      </c>
    </row>
    <row r="9" spans="1:11" ht="17.25" customHeight="1">
      <c r="A9" s="15" t="s">
        <v>16</v>
      </c>
      <c r="B9" s="13">
        <f>+B10+B11</f>
        <v>31692</v>
      </c>
      <c r="C9" s="13">
        <f aca="true" t="shared" si="2" ref="C9:J9">+C10+C11</f>
        <v>44077</v>
      </c>
      <c r="D9" s="13">
        <f t="shared" si="2"/>
        <v>37439</v>
      </c>
      <c r="E9" s="13">
        <f t="shared" si="2"/>
        <v>29606</v>
      </c>
      <c r="F9" s="13">
        <f t="shared" si="2"/>
        <v>33137</v>
      </c>
      <c r="G9" s="13">
        <f t="shared" si="2"/>
        <v>43984</v>
      </c>
      <c r="H9" s="13">
        <f t="shared" si="2"/>
        <v>40676</v>
      </c>
      <c r="I9" s="13">
        <f t="shared" si="2"/>
        <v>7166</v>
      </c>
      <c r="J9" s="13">
        <f t="shared" si="2"/>
        <v>14090</v>
      </c>
      <c r="K9" s="11">
        <f>SUM(B9:J9)</f>
        <v>281867</v>
      </c>
    </row>
    <row r="10" spans="1:11" ht="17.25" customHeight="1">
      <c r="A10" s="29" t="s">
        <v>17</v>
      </c>
      <c r="B10" s="13">
        <v>31692</v>
      </c>
      <c r="C10" s="13">
        <v>44077</v>
      </c>
      <c r="D10" s="13">
        <v>37439</v>
      </c>
      <c r="E10" s="13">
        <v>29606</v>
      </c>
      <c r="F10" s="13">
        <v>33137</v>
      </c>
      <c r="G10" s="13">
        <v>43984</v>
      </c>
      <c r="H10" s="13">
        <v>40676</v>
      </c>
      <c r="I10" s="13">
        <v>7166</v>
      </c>
      <c r="J10" s="13">
        <v>14090</v>
      </c>
      <c r="K10" s="11">
        <f>SUM(B10:J10)</f>
        <v>281867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222408</v>
      </c>
      <c r="C12" s="17">
        <f t="shared" si="3"/>
        <v>289009</v>
      </c>
      <c r="D12" s="17">
        <f t="shared" si="3"/>
        <v>280425</v>
      </c>
      <c r="E12" s="17">
        <f t="shared" si="3"/>
        <v>205271</v>
      </c>
      <c r="F12" s="17">
        <f t="shared" si="3"/>
        <v>268961</v>
      </c>
      <c r="G12" s="17">
        <f t="shared" si="3"/>
        <v>464025</v>
      </c>
      <c r="H12" s="17">
        <f t="shared" si="3"/>
        <v>217589</v>
      </c>
      <c r="I12" s="17">
        <f t="shared" si="3"/>
        <v>40767</v>
      </c>
      <c r="J12" s="17">
        <f t="shared" si="3"/>
        <v>115484</v>
      </c>
      <c r="K12" s="11">
        <f aca="true" t="shared" si="4" ref="K12:K27">SUM(B12:J12)</f>
        <v>2103939</v>
      </c>
    </row>
    <row r="13" spans="1:13" ht="17.25" customHeight="1">
      <c r="A13" s="14" t="s">
        <v>19</v>
      </c>
      <c r="B13" s="13">
        <v>108659</v>
      </c>
      <c r="C13" s="13">
        <v>150812</v>
      </c>
      <c r="D13" s="13">
        <v>152368</v>
      </c>
      <c r="E13" s="13">
        <v>106560</v>
      </c>
      <c r="F13" s="13">
        <v>138803</v>
      </c>
      <c r="G13" s="13">
        <v>224181</v>
      </c>
      <c r="H13" s="13">
        <v>101975</v>
      </c>
      <c r="I13" s="13">
        <v>23692</v>
      </c>
      <c r="J13" s="13">
        <v>61457</v>
      </c>
      <c r="K13" s="11">
        <f t="shared" si="4"/>
        <v>1068507</v>
      </c>
      <c r="L13" s="52"/>
      <c r="M13" s="53"/>
    </row>
    <row r="14" spans="1:12" ht="17.25" customHeight="1">
      <c r="A14" s="14" t="s">
        <v>20</v>
      </c>
      <c r="B14" s="13">
        <v>106171</v>
      </c>
      <c r="C14" s="13">
        <v>126753</v>
      </c>
      <c r="D14" s="13">
        <v>120893</v>
      </c>
      <c r="E14" s="13">
        <v>91505</v>
      </c>
      <c r="F14" s="13">
        <v>122602</v>
      </c>
      <c r="G14" s="13">
        <v>228120</v>
      </c>
      <c r="H14" s="13">
        <v>103785</v>
      </c>
      <c r="I14" s="13">
        <v>15374</v>
      </c>
      <c r="J14" s="13">
        <v>51541</v>
      </c>
      <c r="K14" s="11">
        <f t="shared" si="4"/>
        <v>966744</v>
      </c>
      <c r="L14" s="52"/>
    </row>
    <row r="15" spans="1:11" ht="17.25" customHeight="1">
      <c r="A15" s="14" t="s">
        <v>21</v>
      </c>
      <c r="B15" s="13">
        <v>7578</v>
      </c>
      <c r="C15" s="13">
        <v>11444</v>
      </c>
      <c r="D15" s="13">
        <v>7164</v>
      </c>
      <c r="E15" s="13">
        <v>7206</v>
      </c>
      <c r="F15" s="13">
        <v>7556</v>
      </c>
      <c r="G15" s="13">
        <v>11724</v>
      </c>
      <c r="H15" s="13">
        <v>11829</v>
      </c>
      <c r="I15" s="13">
        <v>1701</v>
      </c>
      <c r="J15" s="13">
        <v>2486</v>
      </c>
      <c r="K15" s="11">
        <f t="shared" si="4"/>
        <v>68688</v>
      </c>
    </row>
    <row r="16" spans="1:11" ht="17.25" customHeight="1">
      <c r="A16" s="15" t="s">
        <v>93</v>
      </c>
      <c r="B16" s="13">
        <f>B17+B18+B19</f>
        <v>16671</v>
      </c>
      <c r="C16" s="13">
        <f aca="true" t="shared" si="5" ref="C16:J16">C17+C18+C19</f>
        <v>22584</v>
      </c>
      <c r="D16" s="13">
        <f t="shared" si="5"/>
        <v>21385</v>
      </c>
      <c r="E16" s="13">
        <f t="shared" si="5"/>
        <v>14910</v>
      </c>
      <c r="F16" s="13">
        <f t="shared" si="5"/>
        <v>23351</v>
      </c>
      <c r="G16" s="13">
        <f t="shared" si="5"/>
        <v>40508</v>
      </c>
      <c r="H16" s="13">
        <f t="shared" si="5"/>
        <v>16141</v>
      </c>
      <c r="I16" s="13">
        <f t="shared" si="5"/>
        <v>3507</v>
      </c>
      <c r="J16" s="13">
        <f t="shared" si="5"/>
        <v>8854</v>
      </c>
      <c r="K16" s="11">
        <f t="shared" si="4"/>
        <v>167911</v>
      </c>
    </row>
    <row r="17" spans="1:11" ht="17.25" customHeight="1">
      <c r="A17" s="14" t="s">
        <v>94</v>
      </c>
      <c r="B17" s="13">
        <v>16050</v>
      </c>
      <c r="C17" s="13">
        <v>21919</v>
      </c>
      <c r="D17" s="13">
        <v>20693</v>
      </c>
      <c r="E17" s="13">
        <v>14329</v>
      </c>
      <c r="F17" s="13">
        <v>22602</v>
      </c>
      <c r="G17" s="13">
        <v>38919</v>
      </c>
      <c r="H17" s="13">
        <v>15434</v>
      </c>
      <c r="I17" s="13">
        <v>3416</v>
      </c>
      <c r="J17" s="13">
        <v>8555</v>
      </c>
      <c r="K17" s="11">
        <f t="shared" si="4"/>
        <v>161917</v>
      </c>
    </row>
    <row r="18" spans="1:11" ht="17.25" customHeight="1">
      <c r="A18" s="14" t="s">
        <v>95</v>
      </c>
      <c r="B18" s="13">
        <v>608</v>
      </c>
      <c r="C18" s="13">
        <v>646</v>
      </c>
      <c r="D18" s="13">
        <v>684</v>
      </c>
      <c r="E18" s="13">
        <v>572</v>
      </c>
      <c r="F18" s="13">
        <v>729</v>
      </c>
      <c r="G18" s="13">
        <v>1541</v>
      </c>
      <c r="H18" s="13">
        <v>691</v>
      </c>
      <c r="I18" s="13">
        <v>88</v>
      </c>
      <c r="J18" s="13">
        <v>292</v>
      </c>
      <c r="K18" s="11">
        <f t="shared" si="4"/>
        <v>5851</v>
      </c>
    </row>
    <row r="19" spans="1:11" ht="17.25" customHeight="1">
      <c r="A19" s="14" t="s">
        <v>96</v>
      </c>
      <c r="B19" s="13">
        <v>13</v>
      </c>
      <c r="C19" s="13">
        <v>19</v>
      </c>
      <c r="D19" s="13">
        <v>8</v>
      </c>
      <c r="E19" s="13">
        <v>9</v>
      </c>
      <c r="F19" s="13">
        <v>20</v>
      </c>
      <c r="G19" s="13">
        <v>48</v>
      </c>
      <c r="H19" s="13">
        <v>16</v>
      </c>
      <c r="I19" s="13">
        <v>3</v>
      </c>
      <c r="J19" s="13">
        <v>7</v>
      </c>
      <c r="K19" s="11">
        <f t="shared" si="4"/>
        <v>143</v>
      </c>
    </row>
    <row r="20" spans="1:11" ht="17.25" customHeight="1">
      <c r="A20" s="16" t="s">
        <v>22</v>
      </c>
      <c r="B20" s="11">
        <f>+B21+B22+B23</f>
        <v>159408</v>
      </c>
      <c r="C20" s="11">
        <f aca="true" t="shared" si="6" ref="C20:J20">+C21+C22+C23</f>
        <v>181974</v>
      </c>
      <c r="D20" s="11">
        <f t="shared" si="6"/>
        <v>208750</v>
      </c>
      <c r="E20" s="11">
        <f t="shared" si="6"/>
        <v>131214</v>
      </c>
      <c r="F20" s="11">
        <f t="shared" si="6"/>
        <v>207891</v>
      </c>
      <c r="G20" s="11">
        <f t="shared" si="6"/>
        <v>390104</v>
      </c>
      <c r="H20" s="11">
        <f t="shared" si="6"/>
        <v>136123</v>
      </c>
      <c r="I20" s="11">
        <f t="shared" si="6"/>
        <v>31792</v>
      </c>
      <c r="J20" s="11">
        <f t="shared" si="6"/>
        <v>79308</v>
      </c>
      <c r="K20" s="11">
        <f t="shared" si="4"/>
        <v>1526564</v>
      </c>
    </row>
    <row r="21" spans="1:12" ht="17.25" customHeight="1">
      <c r="A21" s="12" t="s">
        <v>23</v>
      </c>
      <c r="B21" s="13">
        <v>86243</v>
      </c>
      <c r="C21" s="13">
        <v>108276</v>
      </c>
      <c r="D21" s="13">
        <v>126076</v>
      </c>
      <c r="E21" s="13">
        <v>76815</v>
      </c>
      <c r="F21" s="13">
        <v>119023</v>
      </c>
      <c r="G21" s="13">
        <v>206148</v>
      </c>
      <c r="H21" s="13">
        <v>76606</v>
      </c>
      <c r="I21" s="13">
        <v>20002</v>
      </c>
      <c r="J21" s="13">
        <v>46289</v>
      </c>
      <c r="K21" s="11">
        <f t="shared" si="4"/>
        <v>865478</v>
      </c>
      <c r="L21" s="52"/>
    </row>
    <row r="22" spans="1:12" ht="17.25" customHeight="1">
      <c r="A22" s="12" t="s">
        <v>24</v>
      </c>
      <c r="B22" s="13">
        <v>69502</v>
      </c>
      <c r="C22" s="13">
        <v>69244</v>
      </c>
      <c r="D22" s="13">
        <v>79173</v>
      </c>
      <c r="E22" s="13">
        <v>51862</v>
      </c>
      <c r="F22" s="13">
        <v>85373</v>
      </c>
      <c r="G22" s="13">
        <v>177845</v>
      </c>
      <c r="H22" s="13">
        <v>55304</v>
      </c>
      <c r="I22" s="13">
        <v>11119</v>
      </c>
      <c r="J22" s="13">
        <v>31786</v>
      </c>
      <c r="K22" s="11">
        <f t="shared" si="4"/>
        <v>631208</v>
      </c>
      <c r="L22" s="52"/>
    </row>
    <row r="23" spans="1:11" ht="17.25" customHeight="1">
      <c r="A23" s="12" t="s">
        <v>25</v>
      </c>
      <c r="B23" s="13">
        <v>3663</v>
      </c>
      <c r="C23" s="13">
        <v>4454</v>
      </c>
      <c r="D23" s="13">
        <v>3501</v>
      </c>
      <c r="E23" s="13">
        <v>2537</v>
      </c>
      <c r="F23" s="13">
        <v>3495</v>
      </c>
      <c r="G23" s="13">
        <v>6111</v>
      </c>
      <c r="H23" s="13">
        <v>4213</v>
      </c>
      <c r="I23" s="13">
        <v>671</v>
      </c>
      <c r="J23" s="13">
        <v>1233</v>
      </c>
      <c r="K23" s="11">
        <f t="shared" si="4"/>
        <v>29878</v>
      </c>
    </row>
    <row r="24" spans="1:11" ht="17.25" customHeight="1">
      <c r="A24" s="16" t="s">
        <v>26</v>
      </c>
      <c r="B24" s="13">
        <f>+B25+B26</f>
        <v>149412</v>
      </c>
      <c r="C24" s="13">
        <f aca="true" t="shared" si="7" ref="C24:J24">+C25+C26</f>
        <v>205036</v>
      </c>
      <c r="D24" s="13">
        <f t="shared" si="7"/>
        <v>211911</v>
      </c>
      <c r="E24" s="13">
        <f t="shared" si="7"/>
        <v>135209</v>
      </c>
      <c r="F24" s="13">
        <f t="shared" si="7"/>
        <v>176450</v>
      </c>
      <c r="G24" s="13">
        <f t="shared" si="7"/>
        <v>244903</v>
      </c>
      <c r="H24" s="13">
        <f t="shared" si="7"/>
        <v>120250</v>
      </c>
      <c r="I24" s="13">
        <f t="shared" si="7"/>
        <v>33842</v>
      </c>
      <c r="J24" s="13">
        <f t="shared" si="7"/>
        <v>95741</v>
      </c>
      <c r="K24" s="11">
        <f t="shared" si="4"/>
        <v>1372754</v>
      </c>
    </row>
    <row r="25" spans="1:12" ht="17.25" customHeight="1">
      <c r="A25" s="12" t="s">
        <v>115</v>
      </c>
      <c r="B25" s="13">
        <v>67420</v>
      </c>
      <c r="C25" s="13">
        <v>101134</v>
      </c>
      <c r="D25" s="13">
        <v>112818</v>
      </c>
      <c r="E25" s="13">
        <v>72712</v>
      </c>
      <c r="F25" s="13">
        <v>87353</v>
      </c>
      <c r="G25" s="13">
        <v>113400</v>
      </c>
      <c r="H25" s="13">
        <v>57187</v>
      </c>
      <c r="I25" s="13">
        <v>20601</v>
      </c>
      <c r="J25" s="13">
        <v>47793</v>
      </c>
      <c r="K25" s="11">
        <f t="shared" si="4"/>
        <v>680418</v>
      </c>
      <c r="L25" s="52"/>
    </row>
    <row r="26" spans="1:12" ht="17.25" customHeight="1">
      <c r="A26" s="12" t="s">
        <v>116</v>
      </c>
      <c r="B26" s="13">
        <v>81992</v>
      </c>
      <c r="C26" s="13">
        <v>103902</v>
      </c>
      <c r="D26" s="13">
        <v>99093</v>
      </c>
      <c r="E26" s="13">
        <v>62497</v>
      </c>
      <c r="F26" s="13">
        <v>89097</v>
      </c>
      <c r="G26" s="13">
        <v>131503</v>
      </c>
      <c r="H26" s="13">
        <v>63063</v>
      </c>
      <c r="I26" s="13">
        <v>13241</v>
      </c>
      <c r="J26" s="13">
        <v>47948</v>
      </c>
      <c r="K26" s="11">
        <f t="shared" si="4"/>
        <v>692336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8678</v>
      </c>
      <c r="I27" s="11">
        <v>0</v>
      </c>
      <c r="J27" s="11">
        <v>0</v>
      </c>
      <c r="K27" s="11">
        <f t="shared" si="4"/>
        <v>8678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7911.26</v>
      </c>
      <c r="I35" s="19">
        <v>0</v>
      </c>
      <c r="J35" s="19">
        <v>0</v>
      </c>
      <c r="K35" s="23">
        <f>SUM(B35:J35)</f>
        <v>7911.26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1678394.18</v>
      </c>
      <c r="C47" s="22">
        <f aca="true" t="shared" si="12" ref="C47:H47">+C48+C57</f>
        <v>2402846.920000001</v>
      </c>
      <c r="D47" s="22">
        <f t="shared" si="12"/>
        <v>2766345.3499999996</v>
      </c>
      <c r="E47" s="22">
        <f t="shared" si="12"/>
        <v>1605622.17</v>
      </c>
      <c r="F47" s="22">
        <f t="shared" si="12"/>
        <v>2178345.8500000006</v>
      </c>
      <c r="G47" s="22">
        <f t="shared" si="12"/>
        <v>3061650.78</v>
      </c>
      <c r="H47" s="22">
        <f t="shared" si="12"/>
        <v>1612525.63</v>
      </c>
      <c r="I47" s="22">
        <f>+I48+I57</f>
        <v>609827.11</v>
      </c>
      <c r="J47" s="22">
        <f>+J48+J57</f>
        <v>983908.01</v>
      </c>
      <c r="K47" s="22">
        <f>SUM(B47:J47)</f>
        <v>16899466.000000004</v>
      </c>
    </row>
    <row r="48" spans="1:11" ht="17.25" customHeight="1">
      <c r="A48" s="16" t="s">
        <v>108</v>
      </c>
      <c r="B48" s="23">
        <f>SUM(B49:B56)</f>
        <v>1658997.8599999999</v>
      </c>
      <c r="C48" s="23">
        <f aca="true" t="shared" si="13" ref="C48:J48">SUM(C49:C56)</f>
        <v>2378633.9900000007</v>
      </c>
      <c r="D48" s="23">
        <f t="shared" si="13"/>
        <v>2740161.9899999998</v>
      </c>
      <c r="E48" s="23">
        <f t="shared" si="13"/>
        <v>1582645.13</v>
      </c>
      <c r="F48" s="23">
        <f t="shared" si="13"/>
        <v>2154170.7500000005</v>
      </c>
      <c r="G48" s="23">
        <f t="shared" si="13"/>
        <v>3030978.8499999996</v>
      </c>
      <c r="H48" s="23">
        <f t="shared" si="13"/>
        <v>1591857.69</v>
      </c>
      <c r="I48" s="23">
        <f t="shared" si="13"/>
        <v>609827.11</v>
      </c>
      <c r="J48" s="23">
        <f t="shared" si="13"/>
        <v>969544.37</v>
      </c>
      <c r="K48" s="23">
        <f aca="true" t="shared" si="14" ref="K48:K57">SUM(B48:J48)</f>
        <v>16716817.739999998</v>
      </c>
    </row>
    <row r="49" spans="1:11" ht="17.25" customHeight="1">
      <c r="A49" s="34" t="s">
        <v>43</v>
      </c>
      <c r="B49" s="23">
        <f aca="true" t="shared" si="15" ref="B49:H49">ROUND(B30*B7,2)</f>
        <v>1657688.22</v>
      </c>
      <c r="C49" s="23">
        <f t="shared" si="15"/>
        <v>2371228.7</v>
      </c>
      <c r="D49" s="23">
        <f t="shared" si="15"/>
        <v>2737575.78</v>
      </c>
      <c r="E49" s="23">
        <f t="shared" si="15"/>
        <v>1581564.2</v>
      </c>
      <c r="F49" s="23">
        <f t="shared" si="15"/>
        <v>2152225.24</v>
      </c>
      <c r="G49" s="23">
        <f t="shared" si="15"/>
        <v>3028164.51</v>
      </c>
      <c r="H49" s="23">
        <f t="shared" si="15"/>
        <v>1582712.89</v>
      </c>
      <c r="I49" s="23">
        <f>ROUND(I30*I7,2)</f>
        <v>608761.39</v>
      </c>
      <c r="J49" s="23">
        <f>ROUND(J30*J7,2)</f>
        <v>967327.33</v>
      </c>
      <c r="K49" s="23">
        <f t="shared" si="14"/>
        <v>16687248.260000002</v>
      </c>
    </row>
    <row r="50" spans="1:11" ht="17.25" customHeight="1">
      <c r="A50" s="34" t="s">
        <v>44</v>
      </c>
      <c r="B50" s="19">
        <v>0</v>
      </c>
      <c r="C50" s="23">
        <f>ROUND(C31*C7,2)</f>
        <v>5270.7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5270.7</v>
      </c>
    </row>
    <row r="51" spans="1:11" ht="17.25" customHeight="1">
      <c r="A51" s="66" t="s">
        <v>104</v>
      </c>
      <c r="B51" s="67">
        <f aca="true" t="shared" si="16" ref="B51:H51">ROUND(B32*B7,2)</f>
        <v>-2782.04</v>
      </c>
      <c r="C51" s="67">
        <f t="shared" si="16"/>
        <v>-3639.13</v>
      </c>
      <c r="D51" s="67">
        <f t="shared" si="16"/>
        <v>-3799.55</v>
      </c>
      <c r="E51" s="67">
        <f t="shared" si="16"/>
        <v>-2364.47</v>
      </c>
      <c r="F51" s="67">
        <f t="shared" si="16"/>
        <v>-3336.01</v>
      </c>
      <c r="G51" s="67">
        <f t="shared" si="16"/>
        <v>-4615.74</v>
      </c>
      <c r="H51" s="67">
        <f t="shared" si="16"/>
        <v>-2481.5</v>
      </c>
      <c r="I51" s="19">
        <v>0</v>
      </c>
      <c r="J51" s="19">
        <v>0</v>
      </c>
      <c r="K51" s="67">
        <f>SUM(B51:J51)</f>
        <v>-23018.440000000002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7911.26</v>
      </c>
      <c r="I53" s="31">
        <f>+I35</f>
        <v>0</v>
      </c>
      <c r="J53" s="31">
        <f>+J35</f>
        <v>0</v>
      </c>
      <c r="K53" s="23">
        <f t="shared" si="14"/>
        <v>7911.26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19396.32</v>
      </c>
      <c r="C57" s="36">
        <v>24212.93</v>
      </c>
      <c r="D57" s="36">
        <v>26183.36</v>
      </c>
      <c r="E57" s="36">
        <v>22977.04</v>
      </c>
      <c r="F57" s="36">
        <v>24175.1</v>
      </c>
      <c r="G57" s="36">
        <v>30671.93</v>
      </c>
      <c r="H57" s="36">
        <v>20667.94</v>
      </c>
      <c r="I57" s="19">
        <v>0</v>
      </c>
      <c r="J57" s="36">
        <v>14363.64</v>
      </c>
      <c r="K57" s="36">
        <f t="shared" si="14"/>
        <v>182648.26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+B62+B69+B102+B103</f>
        <v>-240215.62</v>
      </c>
      <c r="C61" s="35">
        <f t="shared" si="17"/>
        <v>-270929.44</v>
      </c>
      <c r="D61" s="35">
        <f t="shared" si="17"/>
        <v>-280220.58999999997</v>
      </c>
      <c r="E61" s="35">
        <f t="shared" si="17"/>
        <v>-329928.37</v>
      </c>
      <c r="F61" s="35">
        <f t="shared" si="17"/>
        <v>-313293.94999999995</v>
      </c>
      <c r="G61" s="35">
        <f t="shared" si="17"/>
        <v>-376082.97</v>
      </c>
      <c r="H61" s="35">
        <f t="shared" si="17"/>
        <v>-219991.33999999997</v>
      </c>
      <c r="I61" s="35">
        <f t="shared" si="17"/>
        <v>-113170.85</v>
      </c>
      <c r="J61" s="35">
        <f t="shared" si="17"/>
        <v>-95220.17</v>
      </c>
      <c r="K61" s="35">
        <f>SUM(B61:J61)</f>
        <v>-2239053.3</v>
      </c>
    </row>
    <row r="62" spans="1:11" ht="18.75" customHeight="1">
      <c r="A62" s="16" t="s">
        <v>74</v>
      </c>
      <c r="B62" s="35">
        <f aca="true" t="shared" si="18" ref="B62:J62">B63+B64+B65+B66+B67+B68</f>
        <v>-172015.19</v>
      </c>
      <c r="C62" s="35">
        <f t="shared" si="18"/>
        <v>-172663.09</v>
      </c>
      <c r="D62" s="35">
        <f t="shared" si="18"/>
        <v>-167373.36</v>
      </c>
      <c r="E62" s="35">
        <f t="shared" si="18"/>
        <v>-265298.45</v>
      </c>
      <c r="F62" s="35">
        <f t="shared" si="18"/>
        <v>-223626.11</v>
      </c>
      <c r="G62" s="35">
        <f t="shared" si="18"/>
        <v>-248550.79</v>
      </c>
      <c r="H62" s="35">
        <f t="shared" si="18"/>
        <v>-154568.8</v>
      </c>
      <c r="I62" s="35">
        <f t="shared" si="18"/>
        <v>-27230.8</v>
      </c>
      <c r="J62" s="35">
        <f t="shared" si="18"/>
        <v>-53542</v>
      </c>
      <c r="K62" s="35">
        <f aca="true" t="shared" si="19" ref="K62:K91">SUM(B62:J62)</f>
        <v>-1484868.59</v>
      </c>
    </row>
    <row r="63" spans="1:11" ht="18.75" customHeight="1">
      <c r="A63" s="12" t="s">
        <v>75</v>
      </c>
      <c r="B63" s="35">
        <f>-ROUND(B9*$D$3,2)</f>
        <v>-120429.6</v>
      </c>
      <c r="C63" s="35">
        <f aca="true" t="shared" si="20" ref="C63:J63">-ROUND(C9*$D$3,2)</f>
        <v>-167492.6</v>
      </c>
      <c r="D63" s="35">
        <f t="shared" si="20"/>
        <v>-142268.2</v>
      </c>
      <c r="E63" s="35">
        <f t="shared" si="20"/>
        <v>-112502.8</v>
      </c>
      <c r="F63" s="35">
        <f t="shared" si="20"/>
        <v>-125920.6</v>
      </c>
      <c r="G63" s="35">
        <f t="shared" si="20"/>
        <v>-167139.2</v>
      </c>
      <c r="H63" s="35">
        <f t="shared" si="20"/>
        <v>-154568.8</v>
      </c>
      <c r="I63" s="35">
        <f t="shared" si="20"/>
        <v>-27230.8</v>
      </c>
      <c r="J63" s="35">
        <f t="shared" si="20"/>
        <v>-53542</v>
      </c>
      <c r="K63" s="35">
        <f t="shared" si="19"/>
        <v>-1071094.6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-676.4</v>
      </c>
      <c r="C65" s="35">
        <v>-326.8</v>
      </c>
      <c r="D65" s="35">
        <v>-193.8</v>
      </c>
      <c r="E65" s="35">
        <v>-999.4</v>
      </c>
      <c r="F65" s="35">
        <v>-437</v>
      </c>
      <c r="G65" s="35">
        <v>-383.8</v>
      </c>
      <c r="H65" s="19">
        <v>0</v>
      </c>
      <c r="I65" s="19">
        <v>0</v>
      </c>
      <c r="J65" s="19">
        <v>0</v>
      </c>
      <c r="K65" s="35">
        <f t="shared" si="19"/>
        <v>-3017.2000000000003</v>
      </c>
    </row>
    <row r="66" spans="1:11" ht="18.75" customHeight="1">
      <c r="A66" s="12" t="s">
        <v>105</v>
      </c>
      <c r="B66" s="35">
        <v>-1516.2</v>
      </c>
      <c r="C66" s="35">
        <v>-824.6</v>
      </c>
      <c r="D66" s="35">
        <v>-798</v>
      </c>
      <c r="E66" s="35">
        <v>-1409.8</v>
      </c>
      <c r="F66" s="35">
        <v>-638.4</v>
      </c>
      <c r="G66" s="35">
        <v>-558.6</v>
      </c>
      <c r="H66" s="19">
        <v>0</v>
      </c>
      <c r="I66" s="19">
        <v>0</v>
      </c>
      <c r="J66" s="19">
        <v>0</v>
      </c>
      <c r="K66" s="35">
        <f t="shared" si="19"/>
        <v>-5745.6</v>
      </c>
    </row>
    <row r="67" spans="1:11" ht="18.75" customHeight="1">
      <c r="A67" s="12" t="s">
        <v>52</v>
      </c>
      <c r="B67" s="35">
        <v>-49392.99</v>
      </c>
      <c r="C67" s="35">
        <v>-4019.09</v>
      </c>
      <c r="D67" s="35">
        <v>-24113.36</v>
      </c>
      <c r="E67" s="35">
        <v>-150386.45</v>
      </c>
      <c r="F67" s="35">
        <v>-96630.11</v>
      </c>
      <c r="G67" s="35">
        <v>-80469.19</v>
      </c>
      <c r="H67" s="19">
        <v>0</v>
      </c>
      <c r="I67" s="19">
        <v>0</v>
      </c>
      <c r="J67" s="19">
        <v>0</v>
      </c>
      <c r="K67" s="35">
        <f t="shared" si="19"/>
        <v>-405011.19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SUM(B70:B100)</f>
        <v>-68200.43000000001</v>
      </c>
      <c r="C69" s="67">
        <f aca="true" t="shared" si="21" ref="C69:J69">SUM(C70:C100)</f>
        <v>-98266.35</v>
      </c>
      <c r="D69" s="67">
        <f t="shared" si="21"/>
        <v>-112847.23000000001</v>
      </c>
      <c r="E69" s="67">
        <f t="shared" si="21"/>
        <v>-64629.920000000006</v>
      </c>
      <c r="F69" s="67">
        <f t="shared" si="21"/>
        <v>-89667.84</v>
      </c>
      <c r="G69" s="67">
        <f t="shared" si="21"/>
        <v>-127532.18</v>
      </c>
      <c r="H69" s="67">
        <f t="shared" si="21"/>
        <v>-65422.53999999999</v>
      </c>
      <c r="I69" s="67">
        <f t="shared" si="21"/>
        <v>-85940.05</v>
      </c>
      <c r="J69" s="67">
        <f t="shared" si="21"/>
        <v>-41678.17</v>
      </c>
      <c r="K69" s="67">
        <f t="shared" si="19"/>
        <v>-754184.7100000001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0</v>
      </c>
      <c r="J84" s="19">
        <v>0</v>
      </c>
      <c r="K84" s="67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19">
        <v>-53689.48</v>
      </c>
      <c r="C100" s="19">
        <v>-77127.63</v>
      </c>
      <c r="D100" s="19">
        <v>-91823.69</v>
      </c>
      <c r="E100" s="19">
        <v>-50665.16</v>
      </c>
      <c r="F100" s="19">
        <v>-70084.03</v>
      </c>
      <c r="G100" s="19">
        <v>-98282.45</v>
      </c>
      <c r="H100" s="19">
        <v>-51103.49</v>
      </c>
      <c r="I100" s="19">
        <v>-18554.91</v>
      </c>
      <c r="J100" s="19">
        <v>-31300.55</v>
      </c>
      <c r="K100" s="31">
        <f>ROUND(SUM(B100:J100),2)</f>
        <v>-542631.39</v>
      </c>
      <c r="L100" s="55"/>
    </row>
    <row r="101" spans="1:12" ht="18.75" customHeight="1">
      <c r="A101" s="12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133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101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6"/>
    </row>
    <row r="104" spans="1:12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31">
        <f>SUM(B104:J104)</f>
        <v>0</v>
      </c>
      <c r="L104" s="54"/>
    </row>
    <row r="105" spans="1:12" ht="18.75" customHeight="1">
      <c r="A105" s="16" t="s">
        <v>83</v>
      </c>
      <c r="B105" s="24">
        <f aca="true" t="shared" si="22" ref="B105:H105">+B106+B107</f>
        <v>1438178.56</v>
      </c>
      <c r="C105" s="24">
        <f t="shared" si="22"/>
        <v>2131917.480000001</v>
      </c>
      <c r="D105" s="24">
        <f t="shared" si="22"/>
        <v>2486124.76</v>
      </c>
      <c r="E105" s="24">
        <f t="shared" si="22"/>
        <v>1275693.8</v>
      </c>
      <c r="F105" s="24">
        <f t="shared" si="22"/>
        <v>1865051.9000000006</v>
      </c>
      <c r="G105" s="24">
        <f t="shared" si="22"/>
        <v>2685567.8099999996</v>
      </c>
      <c r="H105" s="24">
        <f t="shared" si="22"/>
        <v>1392534.2899999998</v>
      </c>
      <c r="I105" s="24">
        <f>+I106+I107</f>
        <v>496656.25999999995</v>
      </c>
      <c r="J105" s="24">
        <f>+J106+J107</f>
        <v>888687.84</v>
      </c>
      <c r="K105" s="48">
        <f>SUM(B105:J105)</f>
        <v>14660412.700000001</v>
      </c>
      <c r="L105" s="54"/>
    </row>
    <row r="106" spans="1:12" ht="18" customHeight="1">
      <c r="A106" s="16" t="s">
        <v>82</v>
      </c>
      <c r="B106" s="24">
        <f aca="true" t="shared" si="23" ref="B106:J106">+B48+B62+B69+B102</f>
        <v>1418782.24</v>
      </c>
      <c r="C106" s="24">
        <f t="shared" si="23"/>
        <v>2107704.5500000007</v>
      </c>
      <c r="D106" s="24">
        <f t="shared" si="23"/>
        <v>2459941.4</v>
      </c>
      <c r="E106" s="24">
        <f t="shared" si="23"/>
        <v>1252716.76</v>
      </c>
      <c r="F106" s="24">
        <f t="shared" si="23"/>
        <v>1840876.8000000005</v>
      </c>
      <c r="G106" s="24">
        <f t="shared" si="23"/>
        <v>2654895.8799999994</v>
      </c>
      <c r="H106" s="24">
        <f t="shared" si="23"/>
        <v>1371866.3499999999</v>
      </c>
      <c r="I106" s="24">
        <f t="shared" si="23"/>
        <v>496656.25999999995</v>
      </c>
      <c r="J106" s="24">
        <f t="shared" si="23"/>
        <v>874324.2</v>
      </c>
      <c r="K106" s="48">
        <f>SUM(B106:J106)</f>
        <v>14477764.44</v>
      </c>
      <c r="L106" s="54"/>
    </row>
    <row r="107" spans="1:11" ht="18.75" customHeight="1">
      <c r="A107" s="16" t="s">
        <v>99</v>
      </c>
      <c r="B107" s="24">
        <f aca="true" t="shared" si="24" ref="B107:J107">IF(+B57+B103+B108&lt;0,0,(B57+B103+B108))</f>
        <v>19396.32</v>
      </c>
      <c r="C107" s="24">
        <f t="shared" si="24"/>
        <v>24212.93</v>
      </c>
      <c r="D107" s="24">
        <f t="shared" si="24"/>
        <v>26183.36</v>
      </c>
      <c r="E107" s="24">
        <f t="shared" si="24"/>
        <v>22977.04</v>
      </c>
      <c r="F107" s="24">
        <f t="shared" si="24"/>
        <v>24175.1</v>
      </c>
      <c r="G107" s="24">
        <f t="shared" si="24"/>
        <v>30671.93</v>
      </c>
      <c r="H107" s="24">
        <f t="shared" si="24"/>
        <v>20667.94</v>
      </c>
      <c r="I107" s="19">
        <f t="shared" si="24"/>
        <v>0</v>
      </c>
      <c r="J107" s="24">
        <f t="shared" si="24"/>
        <v>14363.64</v>
      </c>
      <c r="K107" s="48">
        <f>SUM(B107:J107)</f>
        <v>182648.26</v>
      </c>
    </row>
    <row r="108" spans="1:13" ht="18.75" customHeight="1">
      <c r="A108" s="16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f>SUM(B108:J108)</f>
        <v>0</v>
      </c>
      <c r="M108" s="57"/>
    </row>
    <row r="109" spans="1:11" ht="18.75" customHeight="1">
      <c r="A109" s="16" t="s">
        <v>100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48"/>
    </row>
    <row r="110" spans="1:11" ht="18.75" customHeight="1">
      <c r="A110" s="2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</row>
    <row r="111" spans="1:11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8.75" customHeight="1">
      <c r="A112" s="8"/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/>
    </row>
    <row r="113" spans="1:12" ht="18.75" customHeight="1">
      <c r="A113" s="25" t="s">
        <v>69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41">
        <f>SUM(K114:K132)</f>
        <v>14660412.690000001</v>
      </c>
      <c r="L113" s="54"/>
    </row>
    <row r="114" spans="1:11" ht="18.75" customHeight="1">
      <c r="A114" s="26" t="s">
        <v>70</v>
      </c>
      <c r="B114" s="27">
        <v>193145.44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>SUM(B114:J114)</f>
        <v>193145.44</v>
      </c>
    </row>
    <row r="115" spans="1:11" ht="18.75" customHeight="1">
      <c r="A115" s="26" t="s">
        <v>71</v>
      </c>
      <c r="B115" s="27">
        <v>1245033.12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aca="true" t="shared" si="25" ref="K115:K132">SUM(B115:J115)</f>
        <v>1245033.12</v>
      </c>
    </row>
    <row r="116" spans="1:11" ht="18.75" customHeight="1">
      <c r="A116" s="26" t="s">
        <v>72</v>
      </c>
      <c r="B116" s="40">
        <v>0</v>
      </c>
      <c r="C116" s="27">
        <f>+C105</f>
        <v>2131917.480000001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2131917.480000001</v>
      </c>
    </row>
    <row r="117" spans="1:11" ht="18.75" customHeight="1">
      <c r="A117" s="26" t="s">
        <v>73</v>
      </c>
      <c r="B117" s="40">
        <v>0</v>
      </c>
      <c r="C117" s="40">
        <v>0</v>
      </c>
      <c r="D117" s="27">
        <f>+D105</f>
        <v>2486124.76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2486124.76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1148124.42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1148124.42</v>
      </c>
    </row>
    <row r="119" spans="1:11" ht="18.75" customHeight="1">
      <c r="A119" s="26" t="s">
        <v>119</v>
      </c>
      <c r="B119" s="40">
        <v>0</v>
      </c>
      <c r="C119" s="40">
        <v>0</v>
      </c>
      <c r="D119" s="40">
        <v>0</v>
      </c>
      <c r="E119" s="27">
        <v>127569.38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127569.38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364308.92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364308.92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678870.58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678870.58</v>
      </c>
    </row>
    <row r="122" spans="1:11" ht="18.75" customHeight="1">
      <c r="A122" s="68" t="s">
        <v>122</v>
      </c>
      <c r="B122" s="40">
        <v>0</v>
      </c>
      <c r="C122" s="40">
        <v>0</v>
      </c>
      <c r="D122" s="40">
        <v>0</v>
      </c>
      <c r="E122" s="40">
        <v>0</v>
      </c>
      <c r="F122" s="27">
        <v>91964.75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91964.75</v>
      </c>
    </row>
    <row r="123" spans="1:11" ht="18.75" customHeight="1">
      <c r="A123" s="68" t="s">
        <v>123</v>
      </c>
      <c r="B123" s="70">
        <v>0</v>
      </c>
      <c r="C123" s="70">
        <v>0</v>
      </c>
      <c r="D123" s="70">
        <v>0</v>
      </c>
      <c r="E123" s="70">
        <v>0</v>
      </c>
      <c r="F123" s="71">
        <v>729907.66</v>
      </c>
      <c r="G123" s="70">
        <v>0</v>
      </c>
      <c r="H123" s="70">
        <v>0</v>
      </c>
      <c r="I123" s="70">
        <v>0</v>
      </c>
      <c r="J123" s="70">
        <v>0</v>
      </c>
      <c r="K123" s="71">
        <f t="shared" si="25"/>
        <v>729907.66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746032.54</v>
      </c>
      <c r="H124" s="40">
        <v>0</v>
      </c>
      <c r="I124" s="40">
        <v>0</v>
      </c>
      <c r="J124" s="40">
        <v>0</v>
      </c>
      <c r="K124" s="41">
        <f t="shared" si="25"/>
        <v>746032.54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62935.55</v>
      </c>
      <c r="H125" s="40">
        <v>0</v>
      </c>
      <c r="I125" s="40">
        <v>0</v>
      </c>
      <c r="J125" s="40">
        <v>0</v>
      </c>
      <c r="K125" s="41">
        <f t="shared" si="25"/>
        <v>62935.55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428089.13</v>
      </c>
      <c r="H126" s="40">
        <v>0</v>
      </c>
      <c r="I126" s="40">
        <v>0</v>
      </c>
      <c r="J126" s="40">
        <v>0</v>
      </c>
      <c r="K126" s="41">
        <f t="shared" si="25"/>
        <v>428089.13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381505.35</v>
      </c>
      <c r="H127" s="40">
        <v>0</v>
      </c>
      <c r="I127" s="40">
        <v>0</v>
      </c>
      <c r="J127" s="40">
        <v>0</v>
      </c>
      <c r="K127" s="41">
        <f t="shared" si="25"/>
        <v>381505.35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1067005.22</v>
      </c>
      <c r="H128" s="40">
        <v>0</v>
      </c>
      <c r="I128" s="40">
        <v>0</v>
      </c>
      <c r="J128" s="40">
        <v>0</v>
      </c>
      <c r="K128" s="41">
        <f t="shared" si="25"/>
        <v>1067005.22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502555.03</v>
      </c>
      <c r="I129" s="40">
        <v>0</v>
      </c>
      <c r="J129" s="40">
        <v>0</v>
      </c>
      <c r="K129" s="41">
        <f t="shared" si="25"/>
        <v>502555.03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889979.27</v>
      </c>
      <c r="I130" s="40">
        <v>0</v>
      </c>
      <c r="J130" s="40">
        <v>0</v>
      </c>
      <c r="K130" s="41">
        <f t="shared" si="25"/>
        <v>889979.27</v>
      </c>
    </row>
    <row r="131" spans="1:11" ht="18.75" customHeight="1">
      <c r="A131" s="68" t="s">
        <v>131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27">
        <v>496656.26</v>
      </c>
      <c r="J131" s="40">
        <v>0</v>
      </c>
      <c r="K131" s="41">
        <f t="shared" si="25"/>
        <v>496656.26</v>
      </c>
    </row>
    <row r="132" spans="1:11" ht="18.75" customHeight="1">
      <c r="A132" s="69" t="s">
        <v>132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3">
        <v>888687.83</v>
      </c>
      <c r="K132" s="44">
        <f t="shared" si="25"/>
        <v>888687.83</v>
      </c>
    </row>
    <row r="133" spans="1:11" ht="18.75" customHeight="1">
      <c r="A133" s="76" t="s">
        <v>136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f>J105-J132</f>
        <v>0.010000000009313226</v>
      </c>
      <c r="K133" s="51"/>
    </row>
    <row r="134" ht="18.75" customHeight="1">
      <c r="A134" s="76" t="s">
        <v>137</v>
      </c>
    </row>
    <row r="135" ht="18.75" customHeight="1">
      <c r="A135" s="39"/>
    </row>
    <row r="136" ht="15.75">
      <c r="A136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2017-07-06T18:34:04Z</dcterms:modified>
  <cp:category/>
  <cp:version/>
  <cp:contentType/>
  <cp:contentStatus/>
</cp:coreProperties>
</file>