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<sst xmlns="http://schemas.openxmlformats.org/spreadsheetml/2006/main" count="135" uniqueCount="135">
  <si>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</si>
  <si>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</si>
  <si>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</si>
  <si>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</si>
  <si>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</si>
  <si>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</si>
  <si>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</si>
  <si>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</si>
  <si>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</si>
  <si>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</si>
  <si>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</si>
  <si>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</si>
  <si>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</si>
  <si>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</si>
  <si>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</si>
  <si>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</si>
  <si>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</si>
  <si>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</si>
  <si>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</si>
  <si>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</si>
  <si>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</si>
  <si>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</si>
  <si>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</si>
  <si>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</si>
  <si>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</si>
  <si>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</si>
  <si>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</si>
  <si>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</si>
  <si>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</si>
  <si>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</si>
  <si>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</si>
  <si>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</si>
  <si>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</si>
  <si>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</si>
  <si>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</si>
  <si>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</si>
  <si>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</si>
  <si>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</si>
  <si>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</si>
  <si>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</si>
  <si>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</si>
  <si>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</si>
  <si>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</si>
  <si>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</si>
  <si>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</si>
  <si>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</si>
  <si>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</si>
  <si>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</si>
  <si>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</si>
  <si>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</si>
  <si>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</si>
  <si>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</si>
  <si>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</si>
  <si>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</si>
  <si>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</si>
  <si>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</si>
  <si>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</si>
  <si>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</si>
  <si>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</si>
  <si>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</si>
  <si>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</si>
  <si>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</si>
  <si>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</si>
  <si>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</si>
  <si>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</si>
  <si>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</si>
  <si>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</si>
  <si>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</si>
  <si>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</si>
  <si>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</si>
  <si>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</si>
  <si>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</si>
  <si>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</si>
  <si>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</si>
  <si>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</si>
  <si>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</si>
  <si>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</si>
  <si>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</si>
  <si>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</si>
  <si>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</si>
  <si>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</si>
  <si>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</si>
  <si>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</si>
  <si>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</si>
  <si>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</si>
  <si>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</si>
  <si>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</si>
  <si>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</si>
  <si>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</si>
  <si>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</si>
  <si>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</si>
  <si>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</si>
  <si>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</si>
  <si>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</si>
  <si>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</si>
  <si>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</si>
  <si>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</si>
  <si>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</si>
  <si>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</si>
  <si>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</si>
  <si>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</si>
  <si>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</si>
  <si>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</si>
  <si>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</si>
  <si>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</si>
  <si>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</si>
  <si>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</si>
  <si>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</si>
  <si>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</si>
  <si>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</si>
  <si>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</si>
  <si>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</si>
  <si>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</si>
  <si>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</si>
  <si>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</si>
  <si>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</si>
  <si>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</si>
  <si>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</si>
  <si>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</si>
  <si>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</si>
  <si>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</si>
  <si>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</si>
  <si>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</si>
  <si>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</si>
  <si>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</si>
  <si>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</si>
  <si>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</si>
  <si>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</si>
  <si>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</si>
  <si>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</si>
  <si>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</si>
  <si>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</si>
  <si>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</si>
  <si>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</si>
  <si>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25/06/17 - VENCIMENTO 30/06/17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</si>
</sst>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168460</v>
      </c>
      <c r="C7" s="9">
        <f t="shared" si="0"/>
        <v>238190</v>
      </c>
      <c r="D7" s="9">
        <f t="shared" si="0"/>
        <v>257056</v>
      </c>
      <c r="E7" s="9">
        <f t="shared" si="0"/>
        <v>138529</v>
      </c>
      <c r="F7" s="9">
        <f t="shared" si="0"/>
        <v>241429</v>
      </c>
      <c r="G7" s="9">
        <f t="shared" si="0"/>
        <v>395710</v>
      </c>
      <c r="H7" s="9">
        <f t="shared" si="0"/>
        <v>149553</v>
      </c>
      <c r="I7" s="9">
        <f t="shared" si="0"/>
        <v>27488</v>
      </c>
      <c r="J7" s="9">
        <f t="shared" si="0"/>
        <v>113806</v>
      </c>
      <c r="K7" s="9">
        <f t="shared" si="0"/>
        <v>1730221</v>
      </c>
      <c r="L7" s="52"/>
    </row>
    <row r="8" spans="1:11" ht="17.25" customHeight="1">
      <c r="A8" s="10" t="s">
        <v>97</v>
      </c>
      <c r="B8" s="11">
        <f>B9+B12+B16</f>
        <v>74584</v>
      </c>
      <c r="C8" s="11">
        <f aca="true" t="shared" si="1" ref="C8:J8">C9+C12+C16</f>
        <v>111466</v>
      </c>
      <c r="D8" s="11">
        <f t="shared" si="1"/>
        <v>112167</v>
      </c>
      <c r="E8" s="11">
        <f t="shared" si="1"/>
        <v>64930</v>
      </c>
      <c r="F8" s="11">
        <f t="shared" si="1"/>
        <v>104467</v>
      </c>
      <c r="G8" s="11">
        <f t="shared" si="1"/>
        <v>176212</v>
      </c>
      <c r="H8" s="11">
        <f t="shared" si="1"/>
        <v>76675</v>
      </c>
      <c r="I8" s="11">
        <f t="shared" si="1"/>
        <v>11293</v>
      </c>
      <c r="J8" s="11">
        <f t="shared" si="1"/>
        <v>49486</v>
      </c>
      <c r="K8" s="11">
        <f>SUM(B8:J8)</f>
        <v>781280</v>
      </c>
    </row>
    <row r="9" spans="1:11" ht="17.25" customHeight="1">
      <c r="A9" s="15" t="s">
        <v>16</v>
      </c>
      <c r="B9" s="13">
        <f>+B10+B11</f>
        <v>13878</v>
      </c>
      <c r="C9" s="13">
        <f aca="true" t="shared" si="2" ref="C9:J9">+C10+C11</f>
        <v>22763</v>
      </c>
      <c r="D9" s="13">
        <f t="shared" si="2"/>
        <v>22408</v>
      </c>
      <c r="E9" s="13">
        <f t="shared" si="2"/>
        <v>12405</v>
      </c>
      <c r="F9" s="13">
        <f t="shared" si="2"/>
        <v>16743</v>
      </c>
      <c r="G9" s="13">
        <f t="shared" si="2"/>
        <v>21847</v>
      </c>
      <c r="H9" s="13">
        <f t="shared" si="2"/>
        <v>15831</v>
      </c>
      <c r="I9" s="13">
        <f t="shared" si="2"/>
        <v>2597</v>
      </c>
      <c r="J9" s="13">
        <f t="shared" si="2"/>
        <v>9062</v>
      </c>
      <c r="K9" s="11">
        <f>SUM(B9:J9)</f>
        <v>137534</v>
      </c>
    </row>
    <row r="10" spans="1:11" ht="17.25" customHeight="1">
      <c r="A10" s="29" t="s">
        <v>17</v>
      </c>
      <c r="B10" s="13">
        <v>13878</v>
      </c>
      <c r="C10" s="13">
        <v>22763</v>
      </c>
      <c r="D10" s="13">
        <v>22408</v>
      </c>
      <c r="E10" s="13">
        <v>12405</v>
      </c>
      <c r="F10" s="13">
        <v>16743</v>
      </c>
      <c r="G10" s="13">
        <v>21847</v>
      </c>
      <c r="H10" s="13">
        <v>15831</v>
      </c>
      <c r="I10" s="13">
        <v>2597</v>
      </c>
      <c r="J10" s="13">
        <v>9062</v>
      </c>
      <c r="K10" s="11">
        <f>SUM(B10:J10)</f>
        <v>137534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55199</v>
      </c>
      <c r="C12" s="17">
        <f t="shared" si="3"/>
        <v>80915</v>
      </c>
      <c r="D12" s="17">
        <f t="shared" si="3"/>
        <v>82030</v>
      </c>
      <c r="E12" s="17">
        <f t="shared" si="3"/>
        <v>48295</v>
      </c>
      <c r="F12" s="17">
        <f t="shared" si="3"/>
        <v>79333</v>
      </c>
      <c r="G12" s="17">
        <f t="shared" si="3"/>
        <v>140171</v>
      </c>
      <c r="H12" s="17">
        <f t="shared" si="3"/>
        <v>56120</v>
      </c>
      <c r="I12" s="17">
        <f t="shared" si="3"/>
        <v>7829</v>
      </c>
      <c r="J12" s="17">
        <f t="shared" si="3"/>
        <v>37074</v>
      </c>
      <c r="K12" s="11">
        <f aca="true" t="shared" si="4" ref="K12:K27">SUM(B12:J12)</f>
        <v>586966</v>
      </c>
    </row>
    <row r="13" spans="1:13" ht="17.25" customHeight="1">
      <c r="A13" s="14" t="s">
        <v>19</v>
      </c>
      <c r="B13" s="13">
        <v>26491</v>
      </c>
      <c r="C13" s="13">
        <v>41478</v>
      </c>
      <c r="D13" s="13">
        <v>42814</v>
      </c>
      <c r="E13" s="13">
        <v>24821</v>
      </c>
      <c r="F13" s="13">
        <v>38044</v>
      </c>
      <c r="G13" s="13">
        <v>61513</v>
      </c>
      <c r="H13" s="13">
        <v>24564</v>
      </c>
      <c r="I13" s="13">
        <v>4387</v>
      </c>
      <c r="J13" s="13">
        <v>19381</v>
      </c>
      <c r="K13" s="11">
        <f t="shared" si="4"/>
        <v>283493</v>
      </c>
      <c r="L13" s="52"/>
      <c r="M13" s="53"/>
    </row>
    <row r="14" spans="1:12" ht="17.25" customHeight="1">
      <c r="A14" s="14" t="s">
        <v>20</v>
      </c>
      <c r="B14" s="13">
        <v>27149</v>
      </c>
      <c r="C14" s="13">
        <v>36974</v>
      </c>
      <c r="D14" s="13">
        <v>37648</v>
      </c>
      <c r="E14" s="13">
        <v>21975</v>
      </c>
      <c r="F14" s="13">
        <v>39490</v>
      </c>
      <c r="G14" s="13">
        <v>75791</v>
      </c>
      <c r="H14" s="13">
        <v>28962</v>
      </c>
      <c r="I14" s="13">
        <v>3203</v>
      </c>
      <c r="J14" s="13">
        <v>17017</v>
      </c>
      <c r="K14" s="11">
        <f t="shared" si="4"/>
        <v>288209</v>
      </c>
      <c r="L14" s="52"/>
    </row>
    <row r="15" spans="1:11" ht="17.25" customHeight="1">
      <c r="A15" s="14" t="s">
        <v>21</v>
      </c>
      <c r="B15" s="13">
        <v>1559</v>
      </c>
      <c r="C15" s="13">
        <v>2463</v>
      </c>
      <c r="D15" s="13">
        <v>1568</v>
      </c>
      <c r="E15" s="13">
        <v>1499</v>
      </c>
      <c r="F15" s="13">
        <v>1799</v>
      </c>
      <c r="G15" s="13">
        <v>2867</v>
      </c>
      <c r="H15" s="13">
        <v>2594</v>
      </c>
      <c r="I15" s="13">
        <v>239</v>
      </c>
      <c r="J15" s="13">
        <v>676</v>
      </c>
      <c r="K15" s="11">
        <f t="shared" si="4"/>
        <v>15264</v>
      </c>
    </row>
    <row r="16" spans="1:11" ht="17.25" customHeight="1">
      <c r="A16" s="15" t="s">
        <v>93</v>
      </c>
      <c r="B16" s="13">
        <f>B17+B18+B19</f>
        <v>5507</v>
      </c>
      <c r="C16" s="13">
        <f aca="true" t="shared" si="5" ref="C16:J16">C17+C18+C19</f>
        <v>7788</v>
      </c>
      <c r="D16" s="13">
        <f t="shared" si="5"/>
        <v>7729</v>
      </c>
      <c r="E16" s="13">
        <f t="shared" si="5"/>
        <v>4230</v>
      </c>
      <c r="F16" s="13">
        <f t="shared" si="5"/>
        <v>8391</v>
      </c>
      <c r="G16" s="13">
        <f t="shared" si="5"/>
        <v>14194</v>
      </c>
      <c r="H16" s="13">
        <f t="shared" si="5"/>
        <v>4724</v>
      </c>
      <c r="I16" s="13">
        <f t="shared" si="5"/>
        <v>867</v>
      </c>
      <c r="J16" s="13">
        <f t="shared" si="5"/>
        <v>3350</v>
      </c>
      <c r="K16" s="11">
        <f t="shared" si="4"/>
        <v>56780</v>
      </c>
    </row>
    <row r="17" spans="1:11" ht="17.25" customHeight="1">
      <c r="A17" s="14" t="s">
        <v>94</v>
      </c>
      <c r="B17" s="13">
        <v>5315</v>
      </c>
      <c r="C17" s="13">
        <v>7486</v>
      </c>
      <c r="D17" s="13">
        <v>7458</v>
      </c>
      <c r="E17" s="13">
        <v>4050</v>
      </c>
      <c r="F17" s="13">
        <v>8071</v>
      </c>
      <c r="G17" s="13">
        <v>13489</v>
      </c>
      <c r="H17" s="13">
        <v>4476</v>
      </c>
      <c r="I17" s="13">
        <v>832</v>
      </c>
      <c r="J17" s="13">
        <v>3240</v>
      </c>
      <c r="K17" s="11">
        <f t="shared" si="4"/>
        <v>54417</v>
      </c>
    </row>
    <row r="18" spans="1:11" ht="17.25" customHeight="1">
      <c r="A18" s="14" t="s">
        <v>95</v>
      </c>
      <c r="B18" s="13">
        <v>189</v>
      </c>
      <c r="C18" s="13">
        <v>300</v>
      </c>
      <c r="D18" s="13">
        <v>269</v>
      </c>
      <c r="E18" s="13">
        <v>180</v>
      </c>
      <c r="F18" s="13">
        <v>318</v>
      </c>
      <c r="G18" s="13">
        <v>688</v>
      </c>
      <c r="H18" s="13">
        <v>242</v>
      </c>
      <c r="I18" s="13">
        <v>35</v>
      </c>
      <c r="J18" s="13">
        <v>110</v>
      </c>
      <c r="K18" s="11">
        <f t="shared" si="4"/>
        <v>2331</v>
      </c>
    </row>
    <row r="19" spans="1:11" ht="17.25" customHeight="1">
      <c r="A19" s="14" t="s">
        <v>96</v>
      </c>
      <c r="B19" s="13">
        <v>3</v>
      </c>
      <c r="C19" s="13">
        <v>2</v>
      </c>
      <c r="D19" s="13">
        <v>2</v>
      </c>
      <c r="E19" s="13">
        <v>0</v>
      </c>
      <c r="F19" s="13">
        <v>2</v>
      </c>
      <c r="G19" s="13">
        <v>17</v>
      </c>
      <c r="H19" s="13">
        <v>6</v>
      </c>
      <c r="I19" s="13">
        <v>0</v>
      </c>
      <c r="J19" s="13">
        <v>0</v>
      </c>
      <c r="K19" s="11">
        <f t="shared" si="4"/>
        <v>32</v>
      </c>
    </row>
    <row r="20" spans="1:11" ht="17.25" customHeight="1">
      <c r="A20" s="16" t="s">
        <v>22</v>
      </c>
      <c r="B20" s="11">
        <f>+B21+B22+B23</f>
        <v>44841</v>
      </c>
      <c r="C20" s="11">
        <f aca="true" t="shared" si="6" ref="C20:J20">+C21+C22+C23</f>
        <v>54627</v>
      </c>
      <c r="D20" s="11">
        <f t="shared" si="6"/>
        <v>67378</v>
      </c>
      <c r="E20" s="11">
        <f t="shared" si="6"/>
        <v>32349</v>
      </c>
      <c r="F20" s="11">
        <f t="shared" si="6"/>
        <v>72795</v>
      </c>
      <c r="G20" s="11">
        <f t="shared" si="6"/>
        <v>132980</v>
      </c>
      <c r="H20" s="11">
        <f t="shared" si="6"/>
        <v>36883</v>
      </c>
      <c r="I20" s="11">
        <f t="shared" si="6"/>
        <v>7014</v>
      </c>
      <c r="J20" s="11">
        <f t="shared" si="6"/>
        <v>26421</v>
      </c>
      <c r="K20" s="11">
        <f t="shared" si="4"/>
        <v>475288</v>
      </c>
    </row>
    <row r="21" spans="1:12" ht="17.25" customHeight="1">
      <c r="A21" s="12" t="s">
        <v>23</v>
      </c>
      <c r="B21" s="13">
        <v>25213</v>
      </c>
      <c r="C21" s="13">
        <v>33916</v>
      </c>
      <c r="D21" s="13">
        <v>41459</v>
      </c>
      <c r="E21" s="13">
        <v>19918</v>
      </c>
      <c r="F21" s="13">
        <v>40848</v>
      </c>
      <c r="G21" s="13">
        <v>66508</v>
      </c>
      <c r="H21" s="13">
        <v>20303</v>
      </c>
      <c r="I21" s="13">
        <v>4666</v>
      </c>
      <c r="J21" s="13">
        <v>15944</v>
      </c>
      <c r="K21" s="11">
        <f t="shared" si="4"/>
        <v>268775</v>
      </c>
      <c r="L21" s="52"/>
    </row>
    <row r="22" spans="1:12" ht="17.25" customHeight="1">
      <c r="A22" s="12" t="s">
        <v>24</v>
      </c>
      <c r="B22" s="13">
        <v>18928</v>
      </c>
      <c r="C22" s="13">
        <v>19832</v>
      </c>
      <c r="D22" s="13">
        <v>25137</v>
      </c>
      <c r="E22" s="13">
        <v>11991</v>
      </c>
      <c r="F22" s="13">
        <v>31103</v>
      </c>
      <c r="G22" s="13">
        <v>64983</v>
      </c>
      <c r="H22" s="13">
        <v>15767</v>
      </c>
      <c r="I22" s="13">
        <v>2247</v>
      </c>
      <c r="J22" s="13">
        <v>10196</v>
      </c>
      <c r="K22" s="11">
        <f t="shared" si="4"/>
        <v>200184</v>
      </c>
      <c r="L22" s="52"/>
    </row>
    <row r="23" spans="1:11" ht="17.25" customHeight="1">
      <c r="A23" s="12" t="s">
        <v>25</v>
      </c>
      <c r="B23" s="13">
        <v>700</v>
      </c>
      <c r="C23" s="13">
        <v>879</v>
      </c>
      <c r="D23" s="13">
        <v>782</v>
      </c>
      <c r="E23" s="13">
        <v>440</v>
      </c>
      <c r="F23" s="13">
        <v>844</v>
      </c>
      <c r="G23" s="13">
        <v>1489</v>
      </c>
      <c r="H23" s="13">
        <v>813</v>
      </c>
      <c r="I23" s="13">
        <v>101</v>
      </c>
      <c r="J23" s="13">
        <v>281</v>
      </c>
      <c r="K23" s="11">
        <f t="shared" si="4"/>
        <v>6329</v>
      </c>
    </row>
    <row r="24" spans="1:11" ht="17.25" customHeight="1">
      <c r="A24" s="16" t="s">
        <v>26</v>
      </c>
      <c r="B24" s="13">
        <f>+B25+B26</f>
        <v>49035</v>
      </c>
      <c r="C24" s="13">
        <f aca="true" t="shared" si="7" ref="C24:J24">+C25+C26</f>
        <v>72097</v>
      </c>
      <c r="D24" s="13">
        <f t="shared" si="7"/>
        <v>77511</v>
      </c>
      <c r="E24" s="13">
        <f t="shared" si="7"/>
        <v>41250</v>
      </c>
      <c r="F24" s="13">
        <f t="shared" si="7"/>
        <v>64167</v>
      </c>
      <c r="G24" s="13">
        <f t="shared" si="7"/>
        <v>86518</v>
      </c>
      <c r="H24" s="13">
        <f t="shared" si="7"/>
        <v>34980</v>
      </c>
      <c r="I24" s="13">
        <f t="shared" si="7"/>
        <v>9181</v>
      </c>
      <c r="J24" s="13">
        <f t="shared" si="7"/>
        <v>37899</v>
      </c>
      <c r="K24" s="11">
        <f t="shared" si="4"/>
        <v>472638</v>
      </c>
    </row>
    <row r="25" spans="1:12" ht="17.25" customHeight="1">
      <c r="A25" s="12" t="s">
        <v>115</v>
      </c>
      <c r="B25" s="13">
        <v>23703</v>
      </c>
      <c r="C25" s="13">
        <v>36178</v>
      </c>
      <c r="D25" s="13">
        <v>43285</v>
      </c>
      <c r="E25" s="13">
        <v>22879</v>
      </c>
      <c r="F25" s="13">
        <v>31728</v>
      </c>
      <c r="G25" s="13">
        <v>40929</v>
      </c>
      <c r="H25" s="13">
        <v>17112</v>
      </c>
      <c r="I25" s="13">
        <v>5993</v>
      </c>
      <c r="J25" s="13">
        <v>19248</v>
      </c>
      <c r="K25" s="11">
        <f t="shared" si="4"/>
        <v>241055</v>
      </c>
      <c r="L25" s="52"/>
    </row>
    <row r="26" spans="1:12" ht="17.25" customHeight="1">
      <c r="A26" s="12" t="s">
        <v>116</v>
      </c>
      <c r="B26" s="13">
        <v>25332</v>
      </c>
      <c r="C26" s="13">
        <v>35919</v>
      </c>
      <c r="D26" s="13">
        <v>34226</v>
      </c>
      <c r="E26" s="13">
        <v>18371</v>
      </c>
      <c r="F26" s="13">
        <v>32439</v>
      </c>
      <c r="G26" s="13">
        <v>45589</v>
      </c>
      <c r="H26" s="13">
        <v>17868</v>
      </c>
      <c r="I26" s="13">
        <v>3188</v>
      </c>
      <c r="J26" s="13">
        <v>18651</v>
      </c>
      <c r="K26" s="11">
        <f t="shared" si="4"/>
        <v>231583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1015</v>
      </c>
      <c r="I27" s="11">
        <v>0</v>
      </c>
      <c r="J27" s="11">
        <v>0</v>
      </c>
      <c r="K27" s="11">
        <f t="shared" si="4"/>
        <v>1015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2.8553</v>
      </c>
      <c r="C29" s="59">
        <f aca="true" t="shared" si="8" ref="C29:J29">SUM(C30:C33)</f>
        <v>3.1949968699999998</v>
      </c>
      <c r="D29" s="59">
        <f t="shared" si="8"/>
        <v>3.5975</v>
      </c>
      <c r="E29" s="59">
        <f t="shared" si="8"/>
        <v>3.05921955</v>
      </c>
      <c r="F29" s="59">
        <f t="shared" si="8"/>
        <v>3.0275</v>
      </c>
      <c r="G29" s="59">
        <f t="shared" si="8"/>
        <v>2.5547000000000004</v>
      </c>
      <c r="H29" s="59">
        <f t="shared" si="8"/>
        <v>2.9293</v>
      </c>
      <c r="I29" s="59">
        <f t="shared" si="8"/>
        <v>5.1998</v>
      </c>
      <c r="J29" s="59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30393.73</v>
      </c>
      <c r="I35" s="19">
        <v>0</v>
      </c>
      <c r="J35" s="19">
        <v>0</v>
      </c>
      <c r="K35" s="23">
        <f>SUM(B35:J35)</f>
        <v>30393.73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504491.84</v>
      </c>
      <c r="C47" s="22">
        <f aca="true" t="shared" si="12" ref="C47:H47">+C48+C57</f>
        <v>791002.9500000001</v>
      </c>
      <c r="D47" s="22">
        <f t="shared" si="12"/>
        <v>957328.08</v>
      </c>
      <c r="E47" s="22">
        <f t="shared" si="12"/>
        <v>450213.06</v>
      </c>
      <c r="F47" s="22">
        <f t="shared" si="12"/>
        <v>760382.91</v>
      </c>
      <c r="G47" s="22">
        <f t="shared" si="12"/>
        <v>1049022.3499999999</v>
      </c>
      <c r="H47" s="22">
        <f t="shared" si="12"/>
        <v>492862.31999999995</v>
      </c>
      <c r="I47" s="22">
        <f>+I48+I57</f>
        <v>143997.82</v>
      </c>
      <c r="J47" s="22">
        <f>+J48+J57</f>
        <v>367763.23</v>
      </c>
      <c r="K47" s="22">
        <f>SUM(B47:J47)</f>
        <v>5517064.5600000005</v>
      </c>
    </row>
    <row r="48" spans="1:11" ht="17.25" customHeight="1">
      <c r="A48" s="16" t="s">
        <v>108</v>
      </c>
      <c r="B48" s="23">
        <f>SUM(B49:B56)</f>
        <v>485095.52</v>
      </c>
      <c r="C48" s="23">
        <f aca="true" t="shared" si="13" ref="C48:J48">SUM(C49:C56)</f>
        <v>766790.02</v>
      </c>
      <c r="D48" s="23">
        <f t="shared" si="13"/>
        <v>931144.72</v>
      </c>
      <c r="E48" s="23">
        <f t="shared" si="13"/>
        <v>427236.02</v>
      </c>
      <c r="F48" s="23">
        <f t="shared" si="13"/>
        <v>736207.81</v>
      </c>
      <c r="G48" s="23">
        <f t="shared" si="13"/>
        <v>1018350.4199999999</v>
      </c>
      <c r="H48" s="23">
        <f t="shared" si="13"/>
        <v>472194.37999999995</v>
      </c>
      <c r="I48" s="23">
        <f t="shared" si="13"/>
        <v>143997.82</v>
      </c>
      <c r="J48" s="23">
        <f t="shared" si="13"/>
        <v>353399.58999999997</v>
      </c>
      <c r="K48" s="23">
        <f aca="true" t="shared" si="14" ref="K48:K57">SUM(B48:J48)</f>
        <v>5334416.3</v>
      </c>
    </row>
    <row r="49" spans="1:11" ht="17.25" customHeight="1">
      <c r="A49" s="34" t="s">
        <v>43</v>
      </c>
      <c r="B49" s="23">
        <f aca="true" t="shared" si="15" ref="B49:H49">ROUND(B30*B7,2)</f>
        <v>481812.45</v>
      </c>
      <c r="C49" s="23">
        <f t="shared" si="15"/>
        <v>760493.03</v>
      </c>
      <c r="D49" s="23">
        <f t="shared" si="15"/>
        <v>926044.24</v>
      </c>
      <c r="E49" s="23">
        <f t="shared" si="15"/>
        <v>424425.15</v>
      </c>
      <c r="F49" s="23">
        <f t="shared" si="15"/>
        <v>732061.01</v>
      </c>
      <c r="G49" s="23">
        <f t="shared" si="15"/>
        <v>1012463.61</v>
      </c>
      <c r="H49" s="23">
        <f t="shared" si="15"/>
        <v>438773.55</v>
      </c>
      <c r="I49" s="23">
        <f>ROUND(I30*I7,2)</f>
        <v>142932.1</v>
      </c>
      <c r="J49" s="23">
        <f>ROUND(J30*J7,2)</f>
        <v>351182.55</v>
      </c>
      <c r="K49" s="23">
        <f t="shared" si="14"/>
        <v>5270187.6899999995</v>
      </c>
    </row>
    <row r="50" spans="1:11" ht="17.25" customHeight="1">
      <c r="A50" s="34" t="s">
        <v>44</v>
      </c>
      <c r="B50" s="19">
        <v>0</v>
      </c>
      <c r="C50" s="23">
        <f>ROUND(C31*C7,2)</f>
        <v>1690.4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1690.4</v>
      </c>
    </row>
    <row r="51" spans="1:11" ht="17.25" customHeight="1">
      <c r="A51" s="66" t="s">
        <v>104</v>
      </c>
      <c r="B51" s="67">
        <f aca="true" t="shared" si="16" ref="B51:H51">ROUND(B32*B7,2)</f>
        <v>-808.61</v>
      </c>
      <c r="C51" s="67">
        <f t="shared" si="16"/>
        <v>-1167.13</v>
      </c>
      <c r="D51" s="67">
        <f t="shared" si="16"/>
        <v>-1285.28</v>
      </c>
      <c r="E51" s="67">
        <f t="shared" si="16"/>
        <v>-634.53</v>
      </c>
      <c r="F51" s="67">
        <f t="shared" si="16"/>
        <v>-1134.72</v>
      </c>
      <c r="G51" s="67">
        <f t="shared" si="16"/>
        <v>-1543.27</v>
      </c>
      <c r="H51" s="67">
        <f t="shared" si="16"/>
        <v>-687.94</v>
      </c>
      <c r="I51" s="19">
        <v>0</v>
      </c>
      <c r="J51" s="19">
        <v>0</v>
      </c>
      <c r="K51" s="67">
        <f>SUM(B51:J51)</f>
        <v>-7261.480000000001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30393.73</v>
      </c>
      <c r="I53" s="31">
        <f>+I35</f>
        <v>0</v>
      </c>
      <c r="J53" s="31">
        <f>+J35</f>
        <v>0</v>
      </c>
      <c r="K53" s="23">
        <f t="shared" si="14"/>
        <v>30393.73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19396.32</v>
      </c>
      <c r="C57" s="36">
        <v>24212.93</v>
      </c>
      <c r="D57" s="36">
        <v>26183.36</v>
      </c>
      <c r="E57" s="36">
        <v>22977.04</v>
      </c>
      <c r="F57" s="36">
        <v>24175.1</v>
      </c>
      <c r="G57" s="36">
        <v>30671.93</v>
      </c>
      <c r="H57" s="36">
        <v>20667.94</v>
      </c>
      <c r="I57" s="19">
        <v>0</v>
      </c>
      <c r="J57" s="36">
        <v>14363.64</v>
      </c>
      <c r="K57" s="36">
        <f t="shared" si="14"/>
        <v>182648.26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-52736.4</v>
      </c>
      <c r="C61" s="35">
        <f t="shared" si="17"/>
        <v>-86572.87999999999</v>
      </c>
      <c r="D61" s="35">
        <f t="shared" si="17"/>
        <v>-86260.12999999999</v>
      </c>
      <c r="E61" s="35">
        <f t="shared" si="17"/>
        <v>-47139</v>
      </c>
      <c r="F61" s="35">
        <f t="shared" si="17"/>
        <v>-64016.73</v>
      </c>
      <c r="G61" s="35">
        <f t="shared" si="17"/>
        <v>-83025</v>
      </c>
      <c r="H61" s="35">
        <f t="shared" si="17"/>
        <v>-60157.8</v>
      </c>
      <c r="I61" s="35">
        <f t="shared" si="17"/>
        <v>-12219.93</v>
      </c>
      <c r="J61" s="35">
        <f t="shared" si="17"/>
        <v>-34435.6</v>
      </c>
      <c r="K61" s="35">
        <f>SUM(B61:J61)</f>
        <v>-526563.47</v>
      </c>
    </row>
    <row r="62" spans="1:11" ht="18.75" customHeight="1">
      <c r="A62" s="16" t="s">
        <v>74</v>
      </c>
      <c r="B62" s="35">
        <f aca="true" t="shared" si="18" ref="B62:J62">B63+B64+B65+B66+B67+B68</f>
        <v>-52736.4</v>
      </c>
      <c r="C62" s="35">
        <f t="shared" si="18"/>
        <v>-86499.4</v>
      </c>
      <c r="D62" s="35">
        <f t="shared" si="18"/>
        <v>-85150.4</v>
      </c>
      <c r="E62" s="35">
        <f t="shared" si="18"/>
        <v>-47139</v>
      </c>
      <c r="F62" s="35">
        <f t="shared" si="18"/>
        <v>-63623.4</v>
      </c>
      <c r="G62" s="35">
        <f t="shared" si="18"/>
        <v>-83018.6</v>
      </c>
      <c r="H62" s="35">
        <f t="shared" si="18"/>
        <v>-60157.8</v>
      </c>
      <c r="I62" s="35">
        <f t="shared" si="18"/>
        <v>-9868.6</v>
      </c>
      <c r="J62" s="35">
        <f t="shared" si="18"/>
        <v>-34435.6</v>
      </c>
      <c r="K62" s="35">
        <f aca="true" t="shared" si="19" ref="K62:K91">SUM(B62:J62)</f>
        <v>-522629.1999999999</v>
      </c>
    </row>
    <row r="63" spans="1:11" ht="18.75" customHeight="1">
      <c r="A63" s="12" t="s">
        <v>75</v>
      </c>
      <c r="B63" s="35">
        <f>-ROUND(B9*$D$3,2)</f>
        <v>-52736.4</v>
      </c>
      <c r="C63" s="35">
        <f aca="true" t="shared" si="20" ref="C63:J63">-ROUND(C9*$D$3,2)</f>
        <v>-86499.4</v>
      </c>
      <c r="D63" s="35">
        <f t="shared" si="20"/>
        <v>-85150.4</v>
      </c>
      <c r="E63" s="35">
        <f t="shared" si="20"/>
        <v>-47139</v>
      </c>
      <c r="F63" s="35">
        <f t="shared" si="20"/>
        <v>-63623.4</v>
      </c>
      <c r="G63" s="35">
        <f t="shared" si="20"/>
        <v>-83018.6</v>
      </c>
      <c r="H63" s="35">
        <f t="shared" si="20"/>
        <v>-60157.8</v>
      </c>
      <c r="I63" s="35">
        <f t="shared" si="20"/>
        <v>-9868.6</v>
      </c>
      <c r="J63" s="35">
        <f t="shared" si="20"/>
        <v>-34435.6</v>
      </c>
      <c r="K63" s="35">
        <f t="shared" si="19"/>
        <v>-522629.1999999999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0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19">
        <v>0</v>
      </c>
      <c r="I65" s="19">
        <v>0</v>
      </c>
      <c r="J65" s="19">
        <v>0</v>
      </c>
      <c r="K65" s="35">
        <f t="shared" si="19"/>
        <v>0</v>
      </c>
    </row>
    <row r="66" spans="1:11" ht="18.75" customHeight="1">
      <c r="A66" s="12" t="s">
        <v>105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19">
        <v>0</v>
      </c>
      <c r="I66" s="19">
        <v>0</v>
      </c>
      <c r="J66" s="19">
        <v>0</v>
      </c>
      <c r="K66" s="35">
        <f t="shared" si="19"/>
        <v>0</v>
      </c>
    </row>
    <row r="67" spans="1:11" ht="18.75" customHeight="1">
      <c r="A67" s="12" t="s">
        <v>52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19">
        <v>0</v>
      </c>
      <c r="I67" s="19">
        <v>0</v>
      </c>
      <c r="J67" s="19">
        <v>0</v>
      </c>
      <c r="K67" s="35">
        <f t="shared" si="19"/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 aca="true" t="shared" si="21" ref="B69:J69">SUM(B70:B99)</f>
        <v>0</v>
      </c>
      <c r="C69" s="67">
        <f t="shared" si="21"/>
        <v>-73.48</v>
      </c>
      <c r="D69" s="67">
        <f t="shared" si="21"/>
        <v>-1109.73</v>
      </c>
      <c r="E69" s="67">
        <f t="shared" si="21"/>
        <v>0</v>
      </c>
      <c r="F69" s="67">
        <f t="shared" si="21"/>
        <v>-393.33</v>
      </c>
      <c r="G69" s="67">
        <f t="shared" si="21"/>
        <v>-6.4</v>
      </c>
      <c r="H69" s="67">
        <f t="shared" si="21"/>
        <v>0</v>
      </c>
      <c r="I69" s="67">
        <f t="shared" si="21"/>
        <v>-2351.33</v>
      </c>
      <c r="J69" s="67">
        <f t="shared" si="21"/>
        <v>0</v>
      </c>
      <c r="K69" s="67">
        <f t="shared" si="19"/>
        <v>-3934.27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-73.48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7">
        <f t="shared" si="19"/>
        <v>-86.28000000000002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7">
        <f t="shared" si="19"/>
        <v>-3847.99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0</v>
      </c>
      <c r="J73" s="19">
        <v>0</v>
      </c>
      <c r="K73" s="67">
        <f t="shared" si="19"/>
        <v>0</v>
      </c>
    </row>
    <row r="74" spans="1:11" ht="18.75" customHeight="1">
      <c r="A74" s="34" t="s">
        <v>58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67">
        <f t="shared" si="19"/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67">
        <v>0</v>
      </c>
      <c r="J84" s="19">
        <v>0</v>
      </c>
      <c r="K84" s="67">
        <f t="shared" si="19"/>
        <v>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451755.44</v>
      </c>
      <c r="C104" s="24">
        <f t="shared" si="22"/>
        <v>704430.0700000001</v>
      </c>
      <c r="D104" s="24">
        <f t="shared" si="22"/>
        <v>871067.95</v>
      </c>
      <c r="E104" s="24">
        <f t="shared" si="22"/>
        <v>403074.06</v>
      </c>
      <c r="F104" s="24">
        <f t="shared" si="22"/>
        <v>696366.18</v>
      </c>
      <c r="G104" s="24">
        <f t="shared" si="22"/>
        <v>965997.35</v>
      </c>
      <c r="H104" s="24">
        <f t="shared" si="22"/>
        <v>432704.51999999996</v>
      </c>
      <c r="I104" s="24">
        <f>+I105+I106</f>
        <v>131777.89</v>
      </c>
      <c r="J104" s="24">
        <f>+J105+J106</f>
        <v>333327.63</v>
      </c>
      <c r="K104" s="48">
        <f>SUM(B104:J104)</f>
        <v>4990501.09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432359.12</v>
      </c>
      <c r="C105" s="24">
        <f t="shared" si="23"/>
        <v>680217.14</v>
      </c>
      <c r="D105" s="24">
        <f t="shared" si="23"/>
        <v>844884.59</v>
      </c>
      <c r="E105" s="24">
        <f t="shared" si="23"/>
        <v>380097.02</v>
      </c>
      <c r="F105" s="24">
        <f t="shared" si="23"/>
        <v>672191.0800000001</v>
      </c>
      <c r="G105" s="24">
        <f t="shared" si="23"/>
        <v>935325.4199999999</v>
      </c>
      <c r="H105" s="24">
        <f t="shared" si="23"/>
        <v>412036.57999999996</v>
      </c>
      <c r="I105" s="24">
        <f t="shared" si="23"/>
        <v>131777.89</v>
      </c>
      <c r="J105" s="24">
        <f t="shared" si="23"/>
        <v>318963.99</v>
      </c>
      <c r="K105" s="48">
        <f>SUM(B105:J105)</f>
        <v>4807852.83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19396.32</v>
      </c>
      <c r="C106" s="24">
        <f t="shared" si="24"/>
        <v>24212.93</v>
      </c>
      <c r="D106" s="24">
        <f t="shared" si="24"/>
        <v>26183.36</v>
      </c>
      <c r="E106" s="24">
        <f t="shared" si="24"/>
        <v>22977.04</v>
      </c>
      <c r="F106" s="24">
        <f t="shared" si="24"/>
        <v>24175.1</v>
      </c>
      <c r="G106" s="24">
        <f t="shared" si="24"/>
        <v>30671.93</v>
      </c>
      <c r="H106" s="24">
        <f t="shared" si="24"/>
        <v>20667.94</v>
      </c>
      <c r="I106" s="19">
        <f t="shared" si="24"/>
        <v>0</v>
      </c>
      <c r="J106" s="24">
        <f t="shared" si="24"/>
        <v>14363.64</v>
      </c>
      <c r="K106" s="48">
        <f>SUM(B106:J106)</f>
        <v>182648.26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4990501.1</v>
      </c>
      <c r="L112" s="54"/>
    </row>
    <row r="113" spans="1:11" ht="18.75" customHeight="1">
      <c r="A113" s="26" t="s">
        <v>70</v>
      </c>
      <c r="B113" s="27">
        <v>58161.14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58161.14</v>
      </c>
    </row>
    <row r="114" spans="1:11" ht="18.75" customHeight="1">
      <c r="A114" s="26" t="s">
        <v>71</v>
      </c>
      <c r="B114" s="27">
        <v>393594.3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393594.3</v>
      </c>
    </row>
    <row r="115" spans="1:11" ht="18.75" customHeight="1">
      <c r="A115" s="26" t="s">
        <v>72</v>
      </c>
      <c r="B115" s="40">
        <v>0</v>
      </c>
      <c r="C115" s="27">
        <f>+C104</f>
        <v>704430.0700000001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704430.0700000001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871067.95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871067.95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362766.66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362766.66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40307.4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40307.4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134790.5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134790.5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239501.91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239501.91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41702.88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41702.88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280370.9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280370.9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278648.98</v>
      </c>
      <c r="H123" s="40">
        <v>0</v>
      </c>
      <c r="I123" s="40">
        <v>0</v>
      </c>
      <c r="J123" s="40">
        <v>0</v>
      </c>
      <c r="K123" s="41">
        <f t="shared" si="25"/>
        <v>278648.98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28544.13</v>
      </c>
      <c r="H124" s="40">
        <v>0</v>
      </c>
      <c r="I124" s="40">
        <v>0</v>
      </c>
      <c r="J124" s="40">
        <v>0</v>
      </c>
      <c r="K124" s="41">
        <f t="shared" si="25"/>
        <v>28544.13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147064.37</v>
      </c>
      <c r="H125" s="40">
        <v>0</v>
      </c>
      <c r="I125" s="40">
        <v>0</v>
      </c>
      <c r="J125" s="40">
        <v>0</v>
      </c>
      <c r="K125" s="41">
        <f t="shared" si="25"/>
        <v>147064.37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133678.75</v>
      </c>
      <c r="H126" s="40">
        <v>0</v>
      </c>
      <c r="I126" s="40">
        <v>0</v>
      </c>
      <c r="J126" s="40">
        <v>0</v>
      </c>
      <c r="K126" s="41">
        <f t="shared" si="25"/>
        <v>133678.75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378061.12</v>
      </c>
      <c r="H127" s="40">
        <v>0</v>
      </c>
      <c r="I127" s="40">
        <v>0</v>
      </c>
      <c r="J127" s="40">
        <v>0</v>
      </c>
      <c r="K127" s="41">
        <f t="shared" si="25"/>
        <v>378061.12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156193.19</v>
      </c>
      <c r="I128" s="40">
        <v>0</v>
      </c>
      <c r="J128" s="40">
        <v>0</v>
      </c>
      <c r="K128" s="41">
        <f t="shared" si="25"/>
        <v>156193.19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276511.33</v>
      </c>
      <c r="I129" s="40">
        <v>0</v>
      </c>
      <c r="J129" s="40">
        <v>0</v>
      </c>
      <c r="K129" s="41">
        <f t="shared" si="25"/>
        <v>276511.33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131777.89</v>
      </c>
      <c r="J130" s="40">
        <v>0</v>
      </c>
      <c r="K130" s="41">
        <f t="shared" si="25"/>
        <v>131777.89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333327.63</v>
      </c>
      <c r="K131" s="44">
        <f t="shared" si="25"/>
        <v>333327.63</v>
      </c>
    </row>
    <row r="132" spans="1:11" ht="18.75" customHeight="1">
      <c r="A132" s="76"/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2015-08-25T13:36:28Z</cp:lastPrinted>
  <dcterms:created xsi:type="dcterms:W3CDTF">2012-11-28T17:54:39Z</dcterms:created>
  <dcterms:modified xsi:type="dcterms:W3CDTF">2017-06-29T20:07:02Z</dcterms:modified>
  <cp:category/>
  <cp:version/>
  <cp:contentType/>
  <cp:contentStatus/>
</cp:coreProperties>
</file>