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<sst xmlns="http://schemas.openxmlformats.org/spreadsheetml/2006/main" count="140" uniqueCount="140">
  <si>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</si>
  <si>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</si>
  <si>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</si>
  <si>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</si>
  <si>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</si>
  <si>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</si>
  <si>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</si>
  <si>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</si>
  <si>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</si>
  <si>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</si>
  <si>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</si>
  <si>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</si>
  <si>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</si>
  <si>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</si>
  <si>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</si>
  <si>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</si>
  <si>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</si>
  <si>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</si>
  <si>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</si>
  <si>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</si>
  <si>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</si>
  <si>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</si>
  <si>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</si>
  <si>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</si>
  <si>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</si>
  <si>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</si>
  <si>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</si>
  <si>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</si>
  <si>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</si>
  <si>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</si>
  <si>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</si>
  <si>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</si>
  <si>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</si>
  <si>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</si>
  <si>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</si>
  <si>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</si>
  <si>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</si>
  <si>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</si>
  <si>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</si>
  <si>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</si>
  <si>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</si>
  <si>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</si>
  <si>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</si>
  <si>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</si>
  <si>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</si>
  <si>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</si>
  <si>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</si>
  <si>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</si>
  <si>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</si>
  <si>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</si>
  <si>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</si>
  <si>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</si>
  <si>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</si>
  <si>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</si>
  <si>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</si>
  <si>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</si>
  <si>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</si>
  <si>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</si>
  <si>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</si>
  <si>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</si>
  <si>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</si>
  <si>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</si>
  <si>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</si>
  <si>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</si>
  <si>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</si>
  <si>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</si>
  <si>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</si>
  <si>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</si>
  <si>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</si>
  <si>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</si>
  <si>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</si>
  <si>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</si>
  <si>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</si>
  <si>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</si>
  <si>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</si>
  <si>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</si>
  <si>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</si>
  <si>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</si>
  <si>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</si>
  <si>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</si>
  <si>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</si>
  <si>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</si>
  <si>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</si>
  <si>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</si>
  <si>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</si>
  <si>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</si>
  <si>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</si>
  <si>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</si>
  <si>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</si>
  <si>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</si>
  <si>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</si>
  <si>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</si>
  <si>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</si>
  <si>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</si>
  <si>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</si>
  <si>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</si>
  <si>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</si>
  <si>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</si>
  <si>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</si>
  <si>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</si>
  <si>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</si>
  <si>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</si>
  <si>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</si>
  <si>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</si>
  <si>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</si>
  <si>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</si>
  <si>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</si>
  <si>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</si>
  <si>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</si>
  <si>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</si>
  <si>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</si>
  <si>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</si>
  <si>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</si>
  <si>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</si>
  <si>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</si>
  <si>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</si>
  <si>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</si>
  <si>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</si>
  <si>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</si>
  <si>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</si>
  <si>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</si>
  <si>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</si>
  <si>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</si>
  <si>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</si>
  <si>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</si>
  <si>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</si>
  <si>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</si>
  <si>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</si>
  <si>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</si>
  <si>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</si>
  <si>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</si>
  <si>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</si>
  <si>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</si>
  <si>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22/06/17 - VENCIMENTO 29/06/17</t>
  </si>
  <si>
    <t>6.2.31. Ajuste de Remuneração Previsto Contratualmente (1)</t>
  </si>
  <si>
    <t>6.3. Revisão de Remuneração pelo Transporte Coletivo  (2)</t>
  </si>
  <si>
    <t>Nota:</t>
  </si>
  <si>
    <t>(1) Ajuste de remuneração previsto contratualmente, período de 04 a 24/05/17, para todas as áreas exceto para as empresas Ambiental e Express cujo período é de 11 a 24/05/17, parcela 7/8.</t>
  </si>
  <si>
    <t>(2) Revisão referente ao reajuste da tarifa de remuneração, período de 01/05 a 11/06/17, para todas as áreas exceto para as empresas Ambiental e Express cujo período é de 22/05 a 11/06/17, parcela 8/9.</t>
  </si>
  <si>
    <t xml:space="preserve">      Revisão de passageiros transportados mês de maio/17, todas as áreas, total de  418.790 passageiros.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</si>
</sst>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598650</v>
      </c>
      <c r="C7" s="9">
        <f t="shared" si="0"/>
        <v>765336</v>
      </c>
      <c r="D7" s="9">
        <f t="shared" si="0"/>
        <v>798753</v>
      </c>
      <c r="E7" s="9">
        <f t="shared" si="0"/>
        <v>533798</v>
      </c>
      <c r="F7" s="9">
        <f t="shared" si="0"/>
        <v>724326</v>
      </c>
      <c r="G7" s="9">
        <f t="shared" si="0"/>
        <v>1217191</v>
      </c>
      <c r="H7" s="9">
        <f t="shared" si="0"/>
        <v>559288</v>
      </c>
      <c r="I7" s="9">
        <f t="shared" si="0"/>
        <v>120966</v>
      </c>
      <c r="J7" s="9">
        <f t="shared" si="0"/>
        <v>324355</v>
      </c>
      <c r="K7" s="9">
        <f t="shared" si="0"/>
        <v>5642663</v>
      </c>
      <c r="L7" s="52"/>
    </row>
    <row r="8" spans="1:11" ht="17.25" customHeight="1">
      <c r="A8" s="10" t="s">
        <v>97</v>
      </c>
      <c r="B8" s="11">
        <f>B9+B12+B16</f>
        <v>277765</v>
      </c>
      <c r="C8" s="11">
        <f aca="true" t="shared" si="1" ref="C8:J8">C9+C12+C16</f>
        <v>365663</v>
      </c>
      <c r="D8" s="11">
        <f t="shared" si="1"/>
        <v>356585</v>
      </c>
      <c r="E8" s="11">
        <f t="shared" si="1"/>
        <v>257119</v>
      </c>
      <c r="F8" s="11">
        <f t="shared" si="1"/>
        <v>334003</v>
      </c>
      <c r="G8" s="11">
        <f t="shared" si="1"/>
        <v>563720</v>
      </c>
      <c r="H8" s="11">
        <f t="shared" si="1"/>
        <v>283744</v>
      </c>
      <c r="I8" s="11">
        <f t="shared" si="1"/>
        <v>52862</v>
      </c>
      <c r="J8" s="11">
        <f t="shared" si="1"/>
        <v>142875</v>
      </c>
      <c r="K8" s="11">
        <f>SUM(B8:J8)</f>
        <v>2634336</v>
      </c>
    </row>
    <row r="9" spans="1:11" ht="17.25" customHeight="1">
      <c r="A9" s="15" t="s">
        <v>16</v>
      </c>
      <c r="B9" s="13">
        <f>+B10+B11</f>
        <v>33360</v>
      </c>
      <c r="C9" s="13">
        <f aca="true" t="shared" si="2" ref="C9:J9">+C10+C11</f>
        <v>45748</v>
      </c>
      <c r="D9" s="13">
        <f t="shared" si="2"/>
        <v>40439</v>
      </c>
      <c r="E9" s="13">
        <f t="shared" si="2"/>
        <v>30751</v>
      </c>
      <c r="F9" s="13">
        <f t="shared" si="2"/>
        <v>34295</v>
      </c>
      <c r="G9" s="13">
        <f t="shared" si="2"/>
        <v>45847</v>
      </c>
      <c r="H9" s="13">
        <f t="shared" si="2"/>
        <v>42399</v>
      </c>
      <c r="I9" s="13">
        <f t="shared" si="2"/>
        <v>7370</v>
      </c>
      <c r="J9" s="13">
        <f t="shared" si="2"/>
        <v>14792</v>
      </c>
      <c r="K9" s="11">
        <f>SUM(B9:J9)</f>
        <v>295001</v>
      </c>
    </row>
    <row r="10" spans="1:11" ht="17.25" customHeight="1">
      <c r="A10" s="29" t="s">
        <v>17</v>
      </c>
      <c r="B10" s="13">
        <v>33360</v>
      </c>
      <c r="C10" s="13">
        <v>45748</v>
      </c>
      <c r="D10" s="13">
        <v>40439</v>
      </c>
      <c r="E10" s="13">
        <v>30751</v>
      </c>
      <c r="F10" s="13">
        <v>34295</v>
      </c>
      <c r="G10" s="13">
        <v>45847</v>
      </c>
      <c r="H10" s="13">
        <v>42399</v>
      </c>
      <c r="I10" s="13">
        <v>7370</v>
      </c>
      <c r="J10" s="13">
        <v>14792</v>
      </c>
      <c r="K10" s="11">
        <f>SUM(B10:J10)</f>
        <v>295001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227420</v>
      </c>
      <c r="C12" s="17">
        <f t="shared" si="3"/>
        <v>297122</v>
      </c>
      <c r="D12" s="17">
        <f t="shared" si="3"/>
        <v>294041</v>
      </c>
      <c r="E12" s="17">
        <f t="shared" si="3"/>
        <v>211189</v>
      </c>
      <c r="F12" s="17">
        <f t="shared" si="3"/>
        <v>275831</v>
      </c>
      <c r="G12" s="17">
        <f t="shared" si="3"/>
        <v>476264</v>
      </c>
      <c r="H12" s="17">
        <f t="shared" si="3"/>
        <v>224395</v>
      </c>
      <c r="I12" s="17">
        <f t="shared" si="3"/>
        <v>41868</v>
      </c>
      <c r="J12" s="17">
        <f t="shared" si="3"/>
        <v>119106</v>
      </c>
      <c r="K12" s="11">
        <f aca="true" t="shared" si="4" ref="K12:K27">SUM(B12:J12)</f>
        <v>2167236</v>
      </c>
    </row>
    <row r="13" spans="1:13" ht="17.25" customHeight="1">
      <c r="A13" s="14" t="s">
        <v>19</v>
      </c>
      <c r="B13" s="13">
        <v>109642</v>
      </c>
      <c r="C13" s="13">
        <v>153049</v>
      </c>
      <c r="D13" s="13">
        <v>156131</v>
      </c>
      <c r="E13" s="13">
        <v>108251</v>
      </c>
      <c r="F13" s="13">
        <v>139683</v>
      </c>
      <c r="G13" s="13">
        <v>226273</v>
      </c>
      <c r="H13" s="13">
        <v>103321</v>
      </c>
      <c r="I13" s="13">
        <v>23649</v>
      </c>
      <c r="J13" s="13">
        <v>62347</v>
      </c>
      <c r="K13" s="11">
        <f t="shared" si="4"/>
        <v>1082346</v>
      </c>
      <c r="L13" s="52"/>
      <c r="M13" s="53"/>
    </row>
    <row r="14" spans="1:12" ht="17.25" customHeight="1">
      <c r="A14" s="14" t="s">
        <v>20</v>
      </c>
      <c r="B14" s="13">
        <v>108432</v>
      </c>
      <c r="C14" s="13">
        <v>129604</v>
      </c>
      <c r="D14" s="13">
        <v>128459</v>
      </c>
      <c r="E14" s="13">
        <v>93904</v>
      </c>
      <c r="F14" s="13">
        <v>126844</v>
      </c>
      <c r="G14" s="13">
        <v>235286</v>
      </c>
      <c r="H14" s="13">
        <v>106341</v>
      </c>
      <c r="I14" s="13">
        <v>15983</v>
      </c>
      <c r="J14" s="13">
        <v>53607</v>
      </c>
      <c r="K14" s="11">
        <f t="shared" si="4"/>
        <v>998460</v>
      </c>
      <c r="L14" s="52"/>
    </row>
    <row r="15" spans="1:11" ht="17.25" customHeight="1">
      <c r="A15" s="14" t="s">
        <v>21</v>
      </c>
      <c r="B15" s="13">
        <v>9346</v>
      </c>
      <c r="C15" s="13">
        <v>14469</v>
      </c>
      <c r="D15" s="13">
        <v>9451</v>
      </c>
      <c r="E15" s="13">
        <v>9034</v>
      </c>
      <c r="F15" s="13">
        <v>9304</v>
      </c>
      <c r="G15" s="13">
        <v>14705</v>
      </c>
      <c r="H15" s="13">
        <v>14733</v>
      </c>
      <c r="I15" s="13">
        <v>2236</v>
      </c>
      <c r="J15" s="13">
        <v>3152</v>
      </c>
      <c r="K15" s="11">
        <f t="shared" si="4"/>
        <v>86430</v>
      </c>
    </row>
    <row r="16" spans="1:11" ht="17.25" customHeight="1">
      <c r="A16" s="15" t="s">
        <v>93</v>
      </c>
      <c r="B16" s="13">
        <f>B17+B18+B19</f>
        <v>16985</v>
      </c>
      <c r="C16" s="13">
        <f aca="true" t="shared" si="5" ref="C16:J16">C17+C18+C19</f>
        <v>22793</v>
      </c>
      <c r="D16" s="13">
        <f t="shared" si="5"/>
        <v>22105</v>
      </c>
      <c r="E16" s="13">
        <f t="shared" si="5"/>
        <v>15179</v>
      </c>
      <c r="F16" s="13">
        <f t="shared" si="5"/>
        <v>23877</v>
      </c>
      <c r="G16" s="13">
        <f t="shared" si="5"/>
        <v>41609</v>
      </c>
      <c r="H16" s="13">
        <f t="shared" si="5"/>
        <v>16950</v>
      </c>
      <c r="I16" s="13">
        <f t="shared" si="5"/>
        <v>3624</v>
      </c>
      <c r="J16" s="13">
        <f t="shared" si="5"/>
        <v>8977</v>
      </c>
      <c r="K16" s="11">
        <f t="shared" si="4"/>
        <v>172099</v>
      </c>
    </row>
    <row r="17" spans="1:11" ht="17.25" customHeight="1">
      <c r="A17" s="14" t="s">
        <v>94</v>
      </c>
      <c r="B17" s="13">
        <v>16216</v>
      </c>
      <c r="C17" s="13">
        <v>21993</v>
      </c>
      <c r="D17" s="13">
        <v>21307</v>
      </c>
      <c r="E17" s="13">
        <v>14456</v>
      </c>
      <c r="F17" s="13">
        <v>22913</v>
      </c>
      <c r="G17" s="13">
        <v>39721</v>
      </c>
      <c r="H17" s="13">
        <v>16102</v>
      </c>
      <c r="I17" s="13">
        <v>3481</v>
      </c>
      <c r="J17" s="13">
        <v>8615</v>
      </c>
      <c r="K17" s="11">
        <f t="shared" si="4"/>
        <v>164804</v>
      </c>
    </row>
    <row r="18" spans="1:11" ht="17.25" customHeight="1">
      <c r="A18" s="14" t="s">
        <v>95</v>
      </c>
      <c r="B18" s="13">
        <v>755</v>
      </c>
      <c r="C18" s="13">
        <v>782</v>
      </c>
      <c r="D18" s="13">
        <v>792</v>
      </c>
      <c r="E18" s="13">
        <v>713</v>
      </c>
      <c r="F18" s="13">
        <v>943</v>
      </c>
      <c r="G18" s="13">
        <v>1845</v>
      </c>
      <c r="H18" s="13">
        <v>830</v>
      </c>
      <c r="I18" s="13">
        <v>142</v>
      </c>
      <c r="J18" s="13">
        <v>358</v>
      </c>
      <c r="K18" s="11">
        <f t="shared" si="4"/>
        <v>7160</v>
      </c>
    </row>
    <row r="19" spans="1:11" ht="17.25" customHeight="1">
      <c r="A19" s="14" t="s">
        <v>96</v>
      </c>
      <c r="B19" s="13">
        <v>14</v>
      </c>
      <c r="C19" s="13">
        <v>18</v>
      </c>
      <c r="D19" s="13">
        <v>6</v>
      </c>
      <c r="E19" s="13">
        <v>10</v>
      </c>
      <c r="F19" s="13">
        <v>21</v>
      </c>
      <c r="G19" s="13">
        <v>43</v>
      </c>
      <c r="H19" s="13">
        <v>18</v>
      </c>
      <c r="I19" s="13">
        <v>1</v>
      </c>
      <c r="J19" s="13">
        <v>4</v>
      </c>
      <c r="K19" s="11">
        <f t="shared" si="4"/>
        <v>135</v>
      </c>
    </row>
    <row r="20" spans="1:11" ht="17.25" customHeight="1">
      <c r="A20" s="16" t="s">
        <v>22</v>
      </c>
      <c r="B20" s="11">
        <f>+B21+B22+B23</f>
        <v>162777</v>
      </c>
      <c r="C20" s="11">
        <f aca="true" t="shared" si="6" ref="C20:J20">+C21+C22+C23</f>
        <v>184797</v>
      </c>
      <c r="D20" s="11">
        <f t="shared" si="6"/>
        <v>214167</v>
      </c>
      <c r="E20" s="11">
        <f t="shared" si="6"/>
        <v>133561</v>
      </c>
      <c r="F20" s="11">
        <f t="shared" si="6"/>
        <v>210795</v>
      </c>
      <c r="G20" s="11">
        <f t="shared" si="6"/>
        <v>396556</v>
      </c>
      <c r="H20" s="11">
        <f t="shared" si="6"/>
        <v>138723</v>
      </c>
      <c r="I20" s="11">
        <f t="shared" si="6"/>
        <v>32394</v>
      </c>
      <c r="J20" s="11">
        <f t="shared" si="6"/>
        <v>81795</v>
      </c>
      <c r="K20" s="11">
        <f t="shared" si="4"/>
        <v>1555565</v>
      </c>
    </row>
    <row r="21" spans="1:12" ht="17.25" customHeight="1">
      <c r="A21" s="12" t="s">
        <v>23</v>
      </c>
      <c r="B21" s="13">
        <v>87232</v>
      </c>
      <c r="C21" s="13">
        <v>108714</v>
      </c>
      <c r="D21" s="13">
        <v>127179</v>
      </c>
      <c r="E21" s="13">
        <v>77132</v>
      </c>
      <c r="F21" s="13">
        <v>119598</v>
      </c>
      <c r="G21" s="13">
        <v>206251</v>
      </c>
      <c r="H21" s="13">
        <v>76977</v>
      </c>
      <c r="I21" s="13">
        <v>20032</v>
      </c>
      <c r="J21" s="13">
        <v>46764</v>
      </c>
      <c r="K21" s="11">
        <f t="shared" si="4"/>
        <v>869879</v>
      </c>
      <c r="L21" s="52"/>
    </row>
    <row r="22" spans="1:12" ht="17.25" customHeight="1">
      <c r="A22" s="12" t="s">
        <v>24</v>
      </c>
      <c r="B22" s="13">
        <v>71275</v>
      </c>
      <c r="C22" s="13">
        <v>70906</v>
      </c>
      <c r="D22" s="13">
        <v>82721</v>
      </c>
      <c r="E22" s="13">
        <v>53382</v>
      </c>
      <c r="F22" s="13">
        <v>87116</v>
      </c>
      <c r="G22" s="13">
        <v>182658</v>
      </c>
      <c r="H22" s="13">
        <v>56659</v>
      </c>
      <c r="I22" s="13">
        <v>11545</v>
      </c>
      <c r="J22" s="13">
        <v>33623</v>
      </c>
      <c r="K22" s="11">
        <f t="shared" si="4"/>
        <v>649885</v>
      </c>
      <c r="L22" s="52"/>
    </row>
    <row r="23" spans="1:11" ht="17.25" customHeight="1">
      <c r="A23" s="12" t="s">
        <v>25</v>
      </c>
      <c r="B23" s="13">
        <v>4270</v>
      </c>
      <c r="C23" s="13">
        <v>5177</v>
      </c>
      <c r="D23" s="13">
        <v>4267</v>
      </c>
      <c r="E23" s="13">
        <v>3047</v>
      </c>
      <c r="F23" s="13">
        <v>4081</v>
      </c>
      <c r="G23" s="13">
        <v>7647</v>
      </c>
      <c r="H23" s="13">
        <v>5087</v>
      </c>
      <c r="I23" s="13">
        <v>817</v>
      </c>
      <c r="J23" s="13">
        <v>1408</v>
      </c>
      <c r="K23" s="11">
        <f t="shared" si="4"/>
        <v>35801</v>
      </c>
    </row>
    <row r="24" spans="1:11" ht="17.25" customHeight="1">
      <c r="A24" s="16" t="s">
        <v>26</v>
      </c>
      <c r="B24" s="13">
        <f>+B25+B26</f>
        <v>158108</v>
      </c>
      <c r="C24" s="13">
        <f aca="true" t="shared" si="7" ref="C24:J24">+C25+C26</f>
        <v>214876</v>
      </c>
      <c r="D24" s="13">
        <f t="shared" si="7"/>
        <v>228001</v>
      </c>
      <c r="E24" s="13">
        <f t="shared" si="7"/>
        <v>143118</v>
      </c>
      <c r="F24" s="13">
        <f t="shared" si="7"/>
        <v>179528</v>
      </c>
      <c r="G24" s="13">
        <f t="shared" si="7"/>
        <v>256915</v>
      </c>
      <c r="H24" s="13">
        <f t="shared" si="7"/>
        <v>127867</v>
      </c>
      <c r="I24" s="13">
        <f t="shared" si="7"/>
        <v>35710</v>
      </c>
      <c r="J24" s="13">
        <f t="shared" si="7"/>
        <v>99685</v>
      </c>
      <c r="K24" s="11">
        <f t="shared" si="4"/>
        <v>1443808</v>
      </c>
    </row>
    <row r="25" spans="1:12" ht="17.25" customHeight="1">
      <c r="A25" s="12" t="s">
        <v>115</v>
      </c>
      <c r="B25" s="13">
        <v>65854</v>
      </c>
      <c r="C25" s="13">
        <v>99718</v>
      </c>
      <c r="D25" s="13">
        <v>112023</v>
      </c>
      <c r="E25" s="13">
        <v>71374</v>
      </c>
      <c r="F25" s="13">
        <v>82900</v>
      </c>
      <c r="G25" s="13">
        <v>111776</v>
      </c>
      <c r="H25" s="13">
        <v>57332</v>
      </c>
      <c r="I25" s="13">
        <v>19726</v>
      </c>
      <c r="J25" s="13">
        <v>45754</v>
      </c>
      <c r="K25" s="11">
        <f t="shared" si="4"/>
        <v>666457</v>
      </c>
      <c r="L25" s="52"/>
    </row>
    <row r="26" spans="1:12" ht="17.25" customHeight="1">
      <c r="A26" s="12" t="s">
        <v>116</v>
      </c>
      <c r="B26" s="13">
        <v>92254</v>
      </c>
      <c r="C26" s="13">
        <v>115158</v>
      </c>
      <c r="D26" s="13">
        <v>115978</v>
      </c>
      <c r="E26" s="13">
        <v>71744</v>
      </c>
      <c r="F26" s="13">
        <v>96628</v>
      </c>
      <c r="G26" s="13">
        <v>145139</v>
      </c>
      <c r="H26" s="13">
        <v>70535</v>
      </c>
      <c r="I26" s="13">
        <v>15984</v>
      </c>
      <c r="J26" s="13">
        <v>53931</v>
      </c>
      <c r="K26" s="11">
        <f t="shared" si="4"/>
        <v>777351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8954</v>
      </c>
      <c r="I27" s="11">
        <v>0</v>
      </c>
      <c r="J27" s="11">
        <v>0</v>
      </c>
      <c r="K27" s="11">
        <f t="shared" si="4"/>
        <v>8954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7101.5</v>
      </c>
      <c r="I35" s="19">
        <v>0</v>
      </c>
      <c r="J35" s="19">
        <v>0</v>
      </c>
      <c r="K35" s="23">
        <f>SUM(B35:J35)</f>
        <v>7101.5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1732813.35</v>
      </c>
      <c r="C47" s="22">
        <f aca="true" t="shared" si="12" ref="C47:H47">+C48+C57</f>
        <v>2475232.7700000005</v>
      </c>
      <c r="D47" s="22">
        <f t="shared" si="12"/>
        <v>2906083.03</v>
      </c>
      <c r="E47" s="22">
        <f t="shared" si="12"/>
        <v>1659427.71</v>
      </c>
      <c r="F47" s="22">
        <f t="shared" si="12"/>
        <v>2222353.59</v>
      </c>
      <c r="G47" s="22">
        <f t="shared" si="12"/>
        <v>3147659.8600000003</v>
      </c>
      <c r="H47" s="22">
        <f t="shared" si="12"/>
        <v>1669806.82</v>
      </c>
      <c r="I47" s="22">
        <f>+I48+I57</f>
        <v>630064.73</v>
      </c>
      <c r="J47" s="22">
        <f>+J48+J57</f>
        <v>1017475.3400000001</v>
      </c>
      <c r="K47" s="22">
        <f>SUM(B47:J47)</f>
        <v>17460917.2</v>
      </c>
    </row>
    <row r="48" spans="1:11" ht="17.25" customHeight="1">
      <c r="A48" s="16" t="s">
        <v>108</v>
      </c>
      <c r="B48" s="23">
        <f>SUM(B49:B56)</f>
        <v>1713417.03</v>
      </c>
      <c r="C48" s="23">
        <f aca="true" t="shared" si="13" ref="C48:J48">SUM(C49:C56)</f>
        <v>2451019.8400000003</v>
      </c>
      <c r="D48" s="23">
        <f t="shared" si="13"/>
        <v>2879899.67</v>
      </c>
      <c r="E48" s="23">
        <f t="shared" si="13"/>
        <v>1636450.67</v>
      </c>
      <c r="F48" s="23">
        <f t="shared" si="13"/>
        <v>2198178.4899999998</v>
      </c>
      <c r="G48" s="23">
        <f t="shared" si="13"/>
        <v>3116987.93</v>
      </c>
      <c r="H48" s="23">
        <f t="shared" si="13"/>
        <v>1649138.8800000001</v>
      </c>
      <c r="I48" s="23">
        <f t="shared" si="13"/>
        <v>630064.73</v>
      </c>
      <c r="J48" s="23">
        <f t="shared" si="13"/>
        <v>1003111.7000000001</v>
      </c>
      <c r="K48" s="23">
        <f aca="true" t="shared" si="14" ref="K48:K57">SUM(B48:J48)</f>
        <v>17278268.94</v>
      </c>
    </row>
    <row r="49" spans="1:11" ht="17.25" customHeight="1">
      <c r="A49" s="34" t="s">
        <v>43</v>
      </c>
      <c r="B49" s="23">
        <f aca="true" t="shared" si="15" ref="B49:H49">ROUND(B30*B7,2)</f>
        <v>1712198.87</v>
      </c>
      <c r="C49" s="23">
        <f t="shared" si="15"/>
        <v>2443564.78</v>
      </c>
      <c r="D49" s="23">
        <f t="shared" si="15"/>
        <v>2877507.68</v>
      </c>
      <c r="E49" s="23">
        <f t="shared" si="15"/>
        <v>1635450.31</v>
      </c>
      <c r="F49" s="23">
        <f t="shared" si="15"/>
        <v>2196301.3</v>
      </c>
      <c r="G49" s="23">
        <f t="shared" si="15"/>
        <v>3114304.89</v>
      </c>
      <c r="H49" s="23">
        <f t="shared" si="15"/>
        <v>1640895.06</v>
      </c>
      <c r="I49" s="23">
        <f>ROUND(I30*I7,2)</f>
        <v>628999.01</v>
      </c>
      <c r="J49" s="23">
        <f>ROUND(J30*J7,2)</f>
        <v>1000894.66</v>
      </c>
      <c r="K49" s="23">
        <f t="shared" si="14"/>
        <v>17250116.560000002</v>
      </c>
    </row>
    <row r="50" spans="1:11" ht="17.25" customHeight="1">
      <c r="A50" s="34" t="s">
        <v>44</v>
      </c>
      <c r="B50" s="19">
        <v>0</v>
      </c>
      <c r="C50" s="23">
        <f>ROUND(C31*C7,2)</f>
        <v>5431.49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5431.49</v>
      </c>
    </row>
    <row r="51" spans="1:11" ht="17.25" customHeight="1">
      <c r="A51" s="66" t="s">
        <v>104</v>
      </c>
      <c r="B51" s="67">
        <f aca="true" t="shared" si="16" ref="B51:H51">ROUND(B32*B7,2)</f>
        <v>-2873.52</v>
      </c>
      <c r="C51" s="67">
        <f t="shared" si="16"/>
        <v>-3750.15</v>
      </c>
      <c r="D51" s="67">
        <f t="shared" si="16"/>
        <v>-3993.77</v>
      </c>
      <c r="E51" s="67">
        <f t="shared" si="16"/>
        <v>-2445.04</v>
      </c>
      <c r="F51" s="67">
        <f t="shared" si="16"/>
        <v>-3404.33</v>
      </c>
      <c r="G51" s="67">
        <f t="shared" si="16"/>
        <v>-4747.04</v>
      </c>
      <c r="H51" s="67">
        <f t="shared" si="16"/>
        <v>-2572.72</v>
      </c>
      <c r="I51" s="19">
        <v>0</v>
      </c>
      <c r="J51" s="19">
        <v>0</v>
      </c>
      <c r="K51" s="67">
        <f>SUM(B51:J51)</f>
        <v>-23786.57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7101.5</v>
      </c>
      <c r="I53" s="31">
        <f>+I35</f>
        <v>0</v>
      </c>
      <c r="J53" s="31">
        <f>+J35</f>
        <v>0</v>
      </c>
      <c r="K53" s="23">
        <f t="shared" si="14"/>
        <v>7101.5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-14652.130000000005</v>
      </c>
      <c r="C61" s="35">
        <f t="shared" si="17"/>
        <v>82195.50999999998</v>
      </c>
      <c r="D61" s="35">
        <f t="shared" si="17"/>
        <v>-528510.2699999999</v>
      </c>
      <c r="E61" s="35">
        <f t="shared" si="17"/>
        <v>385215.36</v>
      </c>
      <c r="F61" s="35">
        <f t="shared" si="17"/>
        <v>93426.78000000003</v>
      </c>
      <c r="G61" s="35">
        <f t="shared" si="17"/>
        <v>287533.69999999995</v>
      </c>
      <c r="H61" s="35">
        <f t="shared" si="17"/>
        <v>-14466.850000000035</v>
      </c>
      <c r="I61" s="35">
        <f t="shared" si="17"/>
        <v>-66339.95</v>
      </c>
      <c r="J61" s="35">
        <f t="shared" si="17"/>
        <v>-16517.630000000005</v>
      </c>
      <c r="K61" s="35">
        <f>SUM(B61:J61)</f>
        <v>207884.52000000002</v>
      </c>
    </row>
    <row r="62" spans="1:11" ht="18.75" customHeight="1">
      <c r="A62" s="16" t="s">
        <v>74</v>
      </c>
      <c r="B62" s="35">
        <f aca="true" t="shared" si="18" ref="B62:J62">B63+B64+B65+B66+B67+B68</f>
        <v>-170464.01</v>
      </c>
      <c r="C62" s="35">
        <f t="shared" si="18"/>
        <v>-176311.01</v>
      </c>
      <c r="D62" s="35">
        <f t="shared" si="18"/>
        <v>-170588.12999999998</v>
      </c>
      <c r="E62" s="35">
        <f t="shared" si="18"/>
        <v>-219080.95</v>
      </c>
      <c r="F62" s="35">
        <f t="shared" si="18"/>
        <v>-202167.52999999997</v>
      </c>
      <c r="G62" s="35">
        <f t="shared" si="18"/>
        <v>-228750.30000000002</v>
      </c>
      <c r="H62" s="35">
        <f t="shared" si="18"/>
        <v>-161116.2</v>
      </c>
      <c r="I62" s="35">
        <f t="shared" si="18"/>
        <v>-28006</v>
      </c>
      <c r="J62" s="35">
        <f t="shared" si="18"/>
        <v>-56209.6</v>
      </c>
      <c r="K62" s="35">
        <f aca="true" t="shared" si="19" ref="K62:K91">SUM(B62:J62)</f>
        <v>-1412693.7300000002</v>
      </c>
    </row>
    <row r="63" spans="1:11" ht="18.75" customHeight="1">
      <c r="A63" s="12" t="s">
        <v>75</v>
      </c>
      <c r="B63" s="35">
        <f>-ROUND(B9*$D$3,2)</f>
        <v>-126768</v>
      </c>
      <c r="C63" s="35">
        <f aca="true" t="shared" si="20" ref="C63:J63">-ROUND(C9*$D$3,2)</f>
        <v>-173842.4</v>
      </c>
      <c r="D63" s="35">
        <f t="shared" si="20"/>
        <v>-153668.2</v>
      </c>
      <c r="E63" s="35">
        <f t="shared" si="20"/>
        <v>-116853.8</v>
      </c>
      <c r="F63" s="35">
        <f t="shared" si="20"/>
        <v>-130321</v>
      </c>
      <c r="G63" s="35">
        <f t="shared" si="20"/>
        <v>-174218.6</v>
      </c>
      <c r="H63" s="35">
        <f t="shared" si="20"/>
        <v>-161116.2</v>
      </c>
      <c r="I63" s="35">
        <f t="shared" si="20"/>
        <v>-28006</v>
      </c>
      <c r="J63" s="35">
        <f t="shared" si="20"/>
        <v>-56209.6</v>
      </c>
      <c r="K63" s="35">
        <f t="shared" si="19"/>
        <v>-1121003.8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-615.6</v>
      </c>
      <c r="C65" s="35">
        <v>-171</v>
      </c>
      <c r="D65" s="35">
        <v>-269.8</v>
      </c>
      <c r="E65" s="35">
        <v>-915.8</v>
      </c>
      <c r="F65" s="35">
        <v>-410.4</v>
      </c>
      <c r="G65" s="35">
        <v>-414.2</v>
      </c>
      <c r="H65" s="19">
        <v>0</v>
      </c>
      <c r="I65" s="19">
        <v>0</v>
      </c>
      <c r="J65" s="19">
        <v>0</v>
      </c>
      <c r="K65" s="35">
        <f t="shared" si="19"/>
        <v>-2796.7999999999997</v>
      </c>
    </row>
    <row r="66" spans="1:11" ht="18.75" customHeight="1">
      <c r="A66" s="12" t="s">
        <v>105</v>
      </c>
      <c r="B66" s="35">
        <v>-2606.8</v>
      </c>
      <c r="C66" s="35">
        <v>-558.6</v>
      </c>
      <c r="D66" s="35">
        <v>-1010.8</v>
      </c>
      <c r="E66" s="35">
        <v>-1607.4</v>
      </c>
      <c r="F66" s="35">
        <v>-904.4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9"/>
        <v>-7619</v>
      </c>
    </row>
    <row r="67" spans="1:11" ht="18.75" customHeight="1">
      <c r="A67" s="12" t="s">
        <v>52</v>
      </c>
      <c r="B67" s="35">
        <v>-40473.61</v>
      </c>
      <c r="C67" s="35">
        <v>-1739.01</v>
      </c>
      <c r="D67" s="35">
        <v>-15639.33</v>
      </c>
      <c r="E67" s="35">
        <v>-99703.95</v>
      </c>
      <c r="F67" s="35">
        <v>-70531.73</v>
      </c>
      <c r="G67" s="35">
        <v>-53186.5</v>
      </c>
      <c r="H67" s="19">
        <v>0</v>
      </c>
      <c r="I67" s="19">
        <v>0</v>
      </c>
      <c r="J67" s="19">
        <v>0</v>
      </c>
      <c r="K67" s="35">
        <f t="shared" si="19"/>
        <v>-281274.13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-24082.510000000002</v>
      </c>
      <c r="C69" s="67">
        <f aca="true" t="shared" si="21" ref="C69:J69">SUM(C70:C100)</f>
        <v>-34739.78</v>
      </c>
      <c r="D69" s="67">
        <f t="shared" si="21"/>
        <v>-1037210.51</v>
      </c>
      <c r="E69" s="67">
        <f t="shared" si="21"/>
        <v>-22931.96</v>
      </c>
      <c r="F69" s="67">
        <f t="shared" si="21"/>
        <v>-32019.89</v>
      </c>
      <c r="G69" s="67">
        <f t="shared" si="21"/>
        <v>-46676.12</v>
      </c>
      <c r="H69" s="67">
        <f t="shared" si="21"/>
        <v>-23460.51</v>
      </c>
      <c r="I69" s="67">
        <f t="shared" si="21"/>
        <v>-69613.23</v>
      </c>
      <c r="J69" s="67">
        <f t="shared" si="21"/>
        <v>-14102.170000000002</v>
      </c>
      <c r="K69" s="67">
        <f t="shared" si="19"/>
        <v>-1304836.68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-1000000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-1000000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134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31">
        <f>ROUND(SUM(B100:J100),2)</f>
        <v>-93283.36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135</v>
      </c>
      <c r="B102" s="19">
        <v>179894.39</v>
      </c>
      <c r="C102" s="19">
        <v>293246.3</v>
      </c>
      <c r="D102" s="19">
        <v>679288.37</v>
      </c>
      <c r="E102" s="19">
        <v>627228.27</v>
      </c>
      <c r="F102" s="19">
        <v>327614.2</v>
      </c>
      <c r="G102" s="19">
        <v>562960.12</v>
      </c>
      <c r="H102" s="19">
        <v>170109.86</v>
      </c>
      <c r="I102" s="19">
        <v>31279.28</v>
      </c>
      <c r="J102" s="19">
        <v>53794.14</v>
      </c>
      <c r="K102" s="67">
        <f>SUM(B102:J102)</f>
        <v>2925414.93</v>
      </c>
      <c r="L102" s="55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1718161.22</v>
      </c>
      <c r="C105" s="24">
        <f t="shared" si="22"/>
        <v>2557428.2800000003</v>
      </c>
      <c r="D105" s="24">
        <f t="shared" si="22"/>
        <v>2377572.76</v>
      </c>
      <c r="E105" s="24">
        <f t="shared" si="22"/>
        <v>2044643.07</v>
      </c>
      <c r="F105" s="24">
        <f t="shared" si="22"/>
        <v>2315780.37</v>
      </c>
      <c r="G105" s="24">
        <f t="shared" si="22"/>
        <v>3435193.5600000005</v>
      </c>
      <c r="H105" s="24">
        <f t="shared" si="22"/>
        <v>1655339.9700000002</v>
      </c>
      <c r="I105" s="24">
        <f>+I106+I107</f>
        <v>563724.78</v>
      </c>
      <c r="J105" s="24">
        <f>+J106+J107</f>
        <v>1000957.7100000001</v>
      </c>
      <c r="K105" s="48">
        <f>SUM(B105:J105)</f>
        <v>17668801.72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1698764.9</v>
      </c>
      <c r="C106" s="24">
        <f t="shared" si="23"/>
        <v>2533215.35</v>
      </c>
      <c r="D106" s="24">
        <f t="shared" si="23"/>
        <v>2351389.4</v>
      </c>
      <c r="E106" s="24">
        <f t="shared" si="23"/>
        <v>2021666.03</v>
      </c>
      <c r="F106" s="24">
        <f t="shared" si="23"/>
        <v>2291605.27</v>
      </c>
      <c r="G106" s="24">
        <f t="shared" si="23"/>
        <v>3404521.6300000004</v>
      </c>
      <c r="H106" s="24">
        <f t="shared" si="23"/>
        <v>1634672.0300000003</v>
      </c>
      <c r="I106" s="24">
        <f t="shared" si="23"/>
        <v>563724.78</v>
      </c>
      <c r="J106" s="24">
        <f t="shared" si="23"/>
        <v>986594.0700000001</v>
      </c>
      <c r="K106" s="48">
        <f>SUM(B106:J106)</f>
        <v>17486153.459999997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f>+B113-B105</f>
        <v>0</v>
      </c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2" ht="18.75" customHeight="1">
      <c r="A113" s="25" t="s">
        <v>69</v>
      </c>
      <c r="B113" s="18">
        <f>SUM(B114:B132)</f>
        <v>1718161.22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17668801.75</v>
      </c>
      <c r="L113" s="54"/>
    </row>
    <row r="114" spans="1:11" ht="18.75" customHeight="1">
      <c r="A114" s="26" t="s">
        <v>70</v>
      </c>
      <c r="B114" s="27">
        <v>223367.46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223367.46</v>
      </c>
    </row>
    <row r="115" spans="1:11" ht="18.75" customHeight="1">
      <c r="A115" s="26" t="s">
        <v>71</v>
      </c>
      <c r="B115" s="27">
        <v>1494793.76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1494793.76</v>
      </c>
    </row>
    <row r="116" spans="1:11" ht="18.75" customHeight="1">
      <c r="A116" s="26" t="s">
        <v>72</v>
      </c>
      <c r="B116" s="40">
        <v>0</v>
      </c>
      <c r="C116" s="27">
        <f>+C105</f>
        <v>2557428.2800000003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2557428.2800000003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2377572.76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2377572.76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1840178.77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1840178.77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204464.31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204464.31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475137.71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475137.71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779603.64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779603.64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115760.01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115760.01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945279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945279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1108023</v>
      </c>
      <c r="H124" s="40">
        <v>0</v>
      </c>
      <c r="I124" s="40">
        <v>0</v>
      </c>
      <c r="J124" s="40">
        <v>0</v>
      </c>
      <c r="K124" s="41">
        <f t="shared" si="25"/>
        <v>1108023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77928.06</v>
      </c>
      <c r="H125" s="40">
        <v>0</v>
      </c>
      <c r="I125" s="40">
        <v>0</v>
      </c>
      <c r="J125" s="40">
        <v>0</v>
      </c>
      <c r="K125" s="41">
        <f t="shared" si="25"/>
        <v>77928.06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493104.89</v>
      </c>
      <c r="H126" s="40">
        <v>0</v>
      </c>
      <c r="I126" s="40">
        <v>0</v>
      </c>
      <c r="J126" s="40">
        <v>0</v>
      </c>
      <c r="K126" s="41">
        <f t="shared" si="25"/>
        <v>493104.89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472341.36</v>
      </c>
      <c r="H127" s="40">
        <v>0</v>
      </c>
      <c r="I127" s="40">
        <v>0</v>
      </c>
      <c r="J127" s="40">
        <v>0</v>
      </c>
      <c r="K127" s="41">
        <f t="shared" si="25"/>
        <v>472341.36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1283796.27</v>
      </c>
      <c r="H128" s="40">
        <v>0</v>
      </c>
      <c r="I128" s="40">
        <v>0</v>
      </c>
      <c r="J128" s="40">
        <v>0</v>
      </c>
      <c r="K128" s="41">
        <f t="shared" si="25"/>
        <v>1283796.27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597486.22</v>
      </c>
      <c r="I129" s="40">
        <v>0</v>
      </c>
      <c r="J129" s="40">
        <v>0</v>
      </c>
      <c r="K129" s="41">
        <f t="shared" si="25"/>
        <v>597486.22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1057853.76</v>
      </c>
      <c r="I130" s="40">
        <v>0</v>
      </c>
      <c r="J130" s="40">
        <v>0</v>
      </c>
      <c r="K130" s="41">
        <f t="shared" si="25"/>
        <v>1057853.76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563724.78</v>
      </c>
      <c r="J131" s="40">
        <v>0</v>
      </c>
      <c r="K131" s="41">
        <f t="shared" si="25"/>
        <v>563724.78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1000957.71</v>
      </c>
      <c r="K132" s="44">
        <f t="shared" si="25"/>
        <v>1000957.71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0</v>
      </c>
      <c r="K133" s="51"/>
    </row>
    <row r="134" ht="18.75" customHeight="1">
      <c r="A134" s="39" t="s">
        <v>137</v>
      </c>
    </row>
    <row r="135" ht="18.75" customHeight="1">
      <c r="A135" s="39" t="s">
        <v>138</v>
      </c>
    </row>
    <row r="136" ht="15.75">
      <c r="A136" s="38" t="s">
        <v>139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2017-06-28T20:57:44Z</dcterms:modified>
  <cp:category/>
  <cp:version/>
  <cp:contentType/>
  <cp:contentStatus/>
</cp:coreProperties>
</file>