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<sst xmlns="http://schemas.openxmlformats.org/spreadsheetml/2006/main" count="140" uniqueCount="140">
  <si>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</si>
  <si>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</si>
  <si>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</si>
  <si>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</si>
  <si>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</si>
  <si>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</si>
  <si>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</si>
  <si>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</si>
  <si>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</si>
  <si>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</si>
  <si>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</si>
  <si>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</si>
  <si>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</si>
  <si>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</si>
  <si>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</si>
  <si>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</si>
  <si>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</si>
  <si>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</si>
  <si>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</si>
  <si>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</si>
  <si>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</si>
  <si>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</si>
  <si>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</si>
  <si>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</si>
  <si>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</si>
  <si>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</si>
  <si>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</si>
  <si>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</si>
  <si>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</si>
  <si>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</si>
  <si>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</si>
  <si>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</si>
  <si>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</si>
  <si>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</si>
  <si>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</si>
  <si>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</si>
  <si>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</si>
  <si>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</si>
  <si>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</si>
  <si>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</si>
  <si>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</si>
  <si>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</si>
  <si>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</si>
  <si>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</si>
  <si>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</si>
  <si>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</si>
  <si>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</si>
  <si>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</si>
  <si>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</si>
  <si>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</si>
  <si>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</si>
  <si>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</si>
  <si>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</si>
  <si>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</si>
  <si>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</si>
  <si>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</si>
  <si>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</si>
  <si>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</si>
  <si>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</si>
  <si>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</si>
  <si>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</si>
  <si>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</si>
  <si>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</si>
  <si>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</si>
  <si>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</si>
  <si>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</si>
  <si>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</si>
  <si>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</si>
  <si>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</si>
  <si>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</si>
  <si>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</si>
  <si>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</si>
  <si>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</si>
  <si>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</si>
  <si>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</si>
  <si>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</si>
  <si>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</si>
  <si>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</si>
  <si>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</si>
  <si>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</si>
  <si>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</si>
  <si>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</si>
  <si>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</si>
  <si>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</si>
  <si>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</si>
  <si>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</si>
  <si>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</si>
  <si>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</si>
  <si>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</si>
  <si>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</si>
  <si>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</si>
  <si>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</si>
  <si>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</si>
  <si>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</si>
  <si>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</si>
  <si>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</si>
  <si>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</si>
  <si>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</si>
  <si>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</si>
  <si>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</si>
  <si>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</si>
  <si>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</si>
  <si>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</si>
  <si>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</si>
  <si>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</si>
  <si>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</si>
  <si>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</si>
  <si>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</si>
  <si>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</si>
  <si>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</si>
  <si>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</si>
  <si>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</si>
  <si>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</si>
  <si>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</si>
  <si>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</si>
  <si>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</si>
  <si>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</si>
  <si>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</si>
  <si>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</si>
  <si>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</si>
  <si>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</si>
  <si>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</si>
  <si>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</si>
  <si>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</si>
  <si>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</si>
  <si>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</si>
  <si>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</si>
  <si>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</si>
  <si>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</si>
  <si>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</si>
  <si>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</si>
  <si>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</si>
  <si>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</si>
  <si>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20/06/17 - VENCIMENTO 27/06/17</t>
  </si>
  <si>
    <t>6.2.31. Ajuste de Remuneração Previsto Contratualmente (1)</t>
  </si>
  <si>
    <t>6.3. Revisão de Remuneração pelo Transporte Coletivo  (2)</t>
  </si>
  <si>
    <t>Nota:</t>
  </si>
  <si>
    <t>(1) Ajuste de remuneração previsto contratualmente, período de 04 a 24/05/17, para todas as áreas exceto para as empresas Ambiental e Express cujo período é de 11 a 24/05/17, parcela 5/8.</t>
  </si>
  <si>
    <t>(2) Revisão referente ao reajuste da tarifa de remuneração, período de 01/05 a 11/06/17, para todas as áreas exceto para as empresas Ambiental e Express cujo período é de 22/05 a 11/06/17, parcela 6/9.</t>
  </si>
  <si>
    <t xml:space="preserve">      Pagamento de combustível não fóssil de maio/17 e 03/06/17, área 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</si>
</sst>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44" fontId="33" fillId="0" borderId="14" xfId="0" applyNumberFormat="1" applyFont="1" applyFill="1" applyBorder="1" applyAlignment="1">
      <alignment horizontal="left" vertical="center" indent="1"/>
    </xf>
    <xf numFmtId="4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26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4" width="13.625" style="1" bestFit="1" customWidth="1"/>
    <col min="15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595991</v>
      </c>
      <c r="C7" s="9">
        <f t="shared" si="0"/>
        <v>758838</v>
      </c>
      <c r="D7" s="9">
        <f t="shared" si="0"/>
        <v>793115</v>
      </c>
      <c r="E7" s="9">
        <f t="shared" si="0"/>
        <v>526419</v>
      </c>
      <c r="F7" s="9">
        <f t="shared" si="0"/>
        <v>714238</v>
      </c>
      <c r="G7" s="9">
        <f t="shared" si="0"/>
        <v>1206100</v>
      </c>
      <c r="H7" s="9">
        <f t="shared" si="0"/>
        <v>555275</v>
      </c>
      <c r="I7" s="9">
        <f t="shared" si="0"/>
        <v>122430</v>
      </c>
      <c r="J7" s="9">
        <f t="shared" si="0"/>
        <v>325835</v>
      </c>
      <c r="K7" s="9">
        <f t="shared" si="0"/>
        <v>5598241</v>
      </c>
      <c r="L7" s="52"/>
    </row>
    <row r="8" spans="1:11" ht="17.25" customHeight="1">
      <c r="A8" s="10" t="s">
        <v>97</v>
      </c>
      <c r="B8" s="11">
        <f>B9+B12+B16</f>
        <v>276617</v>
      </c>
      <c r="C8" s="11">
        <f aca="true" t="shared" si="1" ref="C8:J8">C9+C12+C16</f>
        <v>362510</v>
      </c>
      <c r="D8" s="11">
        <f t="shared" si="1"/>
        <v>353975</v>
      </c>
      <c r="E8" s="11">
        <f t="shared" si="1"/>
        <v>252321</v>
      </c>
      <c r="F8" s="11">
        <f t="shared" si="1"/>
        <v>328033</v>
      </c>
      <c r="G8" s="11">
        <f t="shared" si="1"/>
        <v>558495</v>
      </c>
      <c r="H8" s="11">
        <f t="shared" si="1"/>
        <v>282181</v>
      </c>
      <c r="I8" s="11">
        <f t="shared" si="1"/>
        <v>53394</v>
      </c>
      <c r="J8" s="11">
        <f t="shared" si="1"/>
        <v>143191</v>
      </c>
      <c r="K8" s="11">
        <f>SUM(B8:J8)</f>
        <v>2610717</v>
      </c>
    </row>
    <row r="9" spans="1:11" ht="17.25" customHeight="1">
      <c r="A9" s="15" t="s">
        <v>16</v>
      </c>
      <c r="B9" s="13">
        <f>+B10+B11</f>
        <v>32574</v>
      </c>
      <c r="C9" s="13">
        <f aca="true" t="shared" si="2" ref="C9:J9">+C10+C11</f>
        <v>45134</v>
      </c>
      <c r="D9" s="13">
        <f t="shared" si="2"/>
        <v>39811</v>
      </c>
      <c r="E9" s="13">
        <f t="shared" si="2"/>
        <v>30283</v>
      </c>
      <c r="F9" s="13">
        <f t="shared" si="2"/>
        <v>33961</v>
      </c>
      <c r="G9" s="13">
        <f t="shared" si="2"/>
        <v>45496</v>
      </c>
      <c r="H9" s="13">
        <f t="shared" si="2"/>
        <v>41497</v>
      </c>
      <c r="I9" s="13">
        <f t="shared" si="2"/>
        <v>7381</v>
      </c>
      <c r="J9" s="13">
        <f t="shared" si="2"/>
        <v>14373</v>
      </c>
      <c r="K9" s="11">
        <f>SUM(B9:J9)</f>
        <v>290510</v>
      </c>
    </row>
    <row r="10" spans="1:11" ht="17.25" customHeight="1">
      <c r="A10" s="29" t="s">
        <v>17</v>
      </c>
      <c r="B10" s="13">
        <v>32574</v>
      </c>
      <c r="C10" s="13">
        <v>45134</v>
      </c>
      <c r="D10" s="13">
        <v>39811</v>
      </c>
      <c r="E10" s="13">
        <v>30283</v>
      </c>
      <c r="F10" s="13">
        <v>33961</v>
      </c>
      <c r="G10" s="13">
        <v>45496</v>
      </c>
      <c r="H10" s="13">
        <v>41497</v>
      </c>
      <c r="I10" s="13">
        <v>7381</v>
      </c>
      <c r="J10" s="13">
        <v>14373</v>
      </c>
      <c r="K10" s="11">
        <f>SUM(B10:J10)</f>
        <v>290510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227108</v>
      </c>
      <c r="C12" s="17">
        <f t="shared" si="3"/>
        <v>294444</v>
      </c>
      <c r="D12" s="17">
        <f t="shared" si="3"/>
        <v>292131</v>
      </c>
      <c r="E12" s="17">
        <f t="shared" si="3"/>
        <v>206979</v>
      </c>
      <c r="F12" s="17">
        <f t="shared" si="3"/>
        <v>270620</v>
      </c>
      <c r="G12" s="17">
        <f t="shared" si="3"/>
        <v>471662</v>
      </c>
      <c r="H12" s="17">
        <f t="shared" si="3"/>
        <v>223770</v>
      </c>
      <c r="I12" s="17">
        <f t="shared" si="3"/>
        <v>42254</v>
      </c>
      <c r="J12" s="17">
        <f t="shared" si="3"/>
        <v>119756</v>
      </c>
      <c r="K12" s="11">
        <f aca="true" t="shared" si="4" ref="K12:K27">SUM(B12:J12)</f>
        <v>2148724</v>
      </c>
    </row>
    <row r="13" spans="1:13" ht="17.25" customHeight="1">
      <c r="A13" s="14" t="s">
        <v>19</v>
      </c>
      <c r="B13" s="13">
        <v>106862</v>
      </c>
      <c r="C13" s="13">
        <v>148702</v>
      </c>
      <c r="D13" s="13">
        <v>152187</v>
      </c>
      <c r="E13" s="13">
        <v>103753</v>
      </c>
      <c r="F13" s="13">
        <v>134470</v>
      </c>
      <c r="G13" s="13">
        <v>220279</v>
      </c>
      <c r="H13" s="13">
        <v>100984</v>
      </c>
      <c r="I13" s="13">
        <v>23404</v>
      </c>
      <c r="J13" s="13">
        <v>61520</v>
      </c>
      <c r="K13" s="11">
        <f t="shared" si="4"/>
        <v>1052161</v>
      </c>
      <c r="L13" s="52"/>
      <c r="M13" s="53"/>
    </row>
    <row r="14" spans="1:12" ht="17.25" customHeight="1">
      <c r="A14" s="14" t="s">
        <v>20</v>
      </c>
      <c r="B14" s="13">
        <v>110872</v>
      </c>
      <c r="C14" s="13">
        <v>131237</v>
      </c>
      <c r="D14" s="13">
        <v>130274</v>
      </c>
      <c r="E14" s="13">
        <v>94409</v>
      </c>
      <c r="F14" s="13">
        <v>126942</v>
      </c>
      <c r="G14" s="13">
        <v>236699</v>
      </c>
      <c r="H14" s="13">
        <v>107909</v>
      </c>
      <c r="I14" s="13">
        <v>16620</v>
      </c>
      <c r="J14" s="13">
        <v>54888</v>
      </c>
      <c r="K14" s="11">
        <f t="shared" si="4"/>
        <v>1009850</v>
      </c>
      <c r="L14" s="52"/>
    </row>
    <row r="15" spans="1:11" ht="17.25" customHeight="1">
      <c r="A15" s="14" t="s">
        <v>21</v>
      </c>
      <c r="B15" s="13">
        <v>9374</v>
      </c>
      <c r="C15" s="13">
        <v>14505</v>
      </c>
      <c r="D15" s="13">
        <v>9670</v>
      </c>
      <c r="E15" s="13">
        <v>8817</v>
      </c>
      <c r="F15" s="13">
        <v>9208</v>
      </c>
      <c r="G15" s="13">
        <v>14684</v>
      </c>
      <c r="H15" s="13">
        <v>14877</v>
      </c>
      <c r="I15" s="13">
        <v>2230</v>
      </c>
      <c r="J15" s="13">
        <v>3348</v>
      </c>
      <c r="K15" s="11">
        <f t="shared" si="4"/>
        <v>86713</v>
      </c>
    </row>
    <row r="16" spans="1:11" ht="17.25" customHeight="1">
      <c r="A16" s="15" t="s">
        <v>93</v>
      </c>
      <c r="B16" s="13">
        <f>B17+B18+B19</f>
        <v>16935</v>
      </c>
      <c r="C16" s="13">
        <f aca="true" t="shared" si="5" ref="C16:J16">C17+C18+C19</f>
        <v>22932</v>
      </c>
      <c r="D16" s="13">
        <f t="shared" si="5"/>
        <v>22033</v>
      </c>
      <c r="E16" s="13">
        <f t="shared" si="5"/>
        <v>15059</v>
      </c>
      <c r="F16" s="13">
        <f t="shared" si="5"/>
        <v>23452</v>
      </c>
      <c r="G16" s="13">
        <f t="shared" si="5"/>
        <v>41337</v>
      </c>
      <c r="H16" s="13">
        <f t="shared" si="5"/>
        <v>16914</v>
      </c>
      <c r="I16" s="13">
        <f t="shared" si="5"/>
        <v>3759</v>
      </c>
      <c r="J16" s="13">
        <f t="shared" si="5"/>
        <v>9062</v>
      </c>
      <c r="K16" s="11">
        <f t="shared" si="4"/>
        <v>171483</v>
      </c>
    </row>
    <row r="17" spans="1:11" ht="17.25" customHeight="1">
      <c r="A17" s="14" t="s">
        <v>94</v>
      </c>
      <c r="B17" s="13">
        <v>16168</v>
      </c>
      <c r="C17" s="13">
        <v>22028</v>
      </c>
      <c r="D17" s="13">
        <v>21153</v>
      </c>
      <c r="E17" s="13">
        <v>14287</v>
      </c>
      <c r="F17" s="13">
        <v>22444</v>
      </c>
      <c r="G17" s="13">
        <v>39419</v>
      </c>
      <c r="H17" s="13">
        <v>16017</v>
      </c>
      <c r="I17" s="13">
        <v>3598</v>
      </c>
      <c r="J17" s="13">
        <v>8672</v>
      </c>
      <c r="K17" s="11">
        <f t="shared" si="4"/>
        <v>163786</v>
      </c>
    </row>
    <row r="18" spans="1:11" ht="17.25" customHeight="1">
      <c r="A18" s="14" t="s">
        <v>95</v>
      </c>
      <c r="B18" s="13">
        <v>755</v>
      </c>
      <c r="C18" s="13">
        <v>880</v>
      </c>
      <c r="D18" s="13">
        <v>871</v>
      </c>
      <c r="E18" s="13">
        <v>764</v>
      </c>
      <c r="F18" s="13">
        <v>997</v>
      </c>
      <c r="G18" s="13">
        <v>1877</v>
      </c>
      <c r="H18" s="13">
        <v>880</v>
      </c>
      <c r="I18" s="13">
        <v>160</v>
      </c>
      <c r="J18" s="13">
        <v>389</v>
      </c>
      <c r="K18" s="11">
        <f t="shared" si="4"/>
        <v>7573</v>
      </c>
    </row>
    <row r="19" spans="1:11" ht="17.25" customHeight="1">
      <c r="A19" s="14" t="s">
        <v>96</v>
      </c>
      <c r="B19" s="13">
        <v>12</v>
      </c>
      <c r="C19" s="13">
        <v>24</v>
      </c>
      <c r="D19" s="13">
        <v>9</v>
      </c>
      <c r="E19" s="13">
        <v>8</v>
      </c>
      <c r="F19" s="13">
        <v>11</v>
      </c>
      <c r="G19" s="13">
        <v>41</v>
      </c>
      <c r="H19" s="13">
        <v>17</v>
      </c>
      <c r="I19" s="13">
        <v>1</v>
      </c>
      <c r="J19" s="13">
        <v>1</v>
      </c>
      <c r="K19" s="11">
        <f t="shared" si="4"/>
        <v>124</v>
      </c>
    </row>
    <row r="20" spans="1:11" ht="17.25" customHeight="1">
      <c r="A20" s="16" t="s">
        <v>22</v>
      </c>
      <c r="B20" s="11">
        <f>+B21+B22+B23</f>
        <v>162845</v>
      </c>
      <c r="C20" s="11">
        <f aca="true" t="shared" si="6" ref="C20:J20">+C21+C22+C23</f>
        <v>182842</v>
      </c>
      <c r="D20" s="11">
        <f t="shared" si="6"/>
        <v>214384</v>
      </c>
      <c r="E20" s="11">
        <f t="shared" si="6"/>
        <v>132610</v>
      </c>
      <c r="F20" s="11">
        <f t="shared" si="6"/>
        <v>208221</v>
      </c>
      <c r="G20" s="11">
        <f t="shared" si="6"/>
        <v>393570</v>
      </c>
      <c r="H20" s="11">
        <f t="shared" si="6"/>
        <v>138855</v>
      </c>
      <c r="I20" s="11">
        <f t="shared" si="6"/>
        <v>32586</v>
      </c>
      <c r="J20" s="11">
        <f t="shared" si="6"/>
        <v>82174</v>
      </c>
      <c r="K20" s="11">
        <f t="shared" si="4"/>
        <v>1548087</v>
      </c>
    </row>
    <row r="21" spans="1:12" ht="17.25" customHeight="1">
      <c r="A21" s="12" t="s">
        <v>23</v>
      </c>
      <c r="B21" s="13">
        <v>84789</v>
      </c>
      <c r="C21" s="13">
        <v>105685</v>
      </c>
      <c r="D21" s="13">
        <v>124144</v>
      </c>
      <c r="E21" s="13">
        <v>74637</v>
      </c>
      <c r="F21" s="13">
        <v>115287</v>
      </c>
      <c r="G21" s="13">
        <v>200612</v>
      </c>
      <c r="H21" s="13">
        <v>75192</v>
      </c>
      <c r="I21" s="13">
        <v>19748</v>
      </c>
      <c r="J21" s="13">
        <v>46004</v>
      </c>
      <c r="K21" s="11">
        <f t="shared" si="4"/>
        <v>846098</v>
      </c>
      <c r="L21" s="52"/>
    </row>
    <row r="22" spans="1:12" ht="17.25" customHeight="1">
      <c r="A22" s="12" t="s">
        <v>24</v>
      </c>
      <c r="B22" s="13">
        <v>73761</v>
      </c>
      <c r="C22" s="13">
        <v>71997</v>
      </c>
      <c r="D22" s="13">
        <v>85819</v>
      </c>
      <c r="E22" s="13">
        <v>54822</v>
      </c>
      <c r="F22" s="13">
        <v>88733</v>
      </c>
      <c r="G22" s="13">
        <v>185542</v>
      </c>
      <c r="H22" s="13">
        <v>58552</v>
      </c>
      <c r="I22" s="13">
        <v>11941</v>
      </c>
      <c r="J22" s="13">
        <v>34695</v>
      </c>
      <c r="K22" s="11">
        <f t="shared" si="4"/>
        <v>665862</v>
      </c>
      <c r="L22" s="52"/>
    </row>
    <row r="23" spans="1:11" ht="17.25" customHeight="1">
      <c r="A23" s="12" t="s">
        <v>25</v>
      </c>
      <c r="B23" s="13">
        <v>4295</v>
      </c>
      <c r="C23" s="13">
        <v>5160</v>
      </c>
      <c r="D23" s="13">
        <v>4421</v>
      </c>
      <c r="E23" s="13">
        <v>3151</v>
      </c>
      <c r="F23" s="13">
        <v>4201</v>
      </c>
      <c r="G23" s="13">
        <v>7416</v>
      </c>
      <c r="H23" s="13">
        <v>5111</v>
      </c>
      <c r="I23" s="13">
        <v>897</v>
      </c>
      <c r="J23" s="13">
        <v>1475</v>
      </c>
      <c r="K23" s="11">
        <f t="shared" si="4"/>
        <v>36127</v>
      </c>
    </row>
    <row r="24" spans="1:11" ht="17.25" customHeight="1">
      <c r="A24" s="16" t="s">
        <v>26</v>
      </c>
      <c r="B24" s="13">
        <f>+B25+B26</f>
        <v>156529</v>
      </c>
      <c r="C24" s="13">
        <f aca="true" t="shared" si="7" ref="C24:J24">+C25+C26</f>
        <v>213486</v>
      </c>
      <c r="D24" s="13">
        <f t="shared" si="7"/>
        <v>224756</v>
      </c>
      <c r="E24" s="13">
        <f t="shared" si="7"/>
        <v>141488</v>
      </c>
      <c r="F24" s="13">
        <f t="shared" si="7"/>
        <v>177984</v>
      </c>
      <c r="G24" s="13">
        <f t="shared" si="7"/>
        <v>254035</v>
      </c>
      <c r="H24" s="13">
        <f t="shared" si="7"/>
        <v>125206</v>
      </c>
      <c r="I24" s="13">
        <f t="shared" si="7"/>
        <v>36450</v>
      </c>
      <c r="J24" s="13">
        <f t="shared" si="7"/>
        <v>100470</v>
      </c>
      <c r="K24" s="11">
        <f t="shared" si="4"/>
        <v>1430404</v>
      </c>
    </row>
    <row r="25" spans="1:12" ht="17.25" customHeight="1">
      <c r="A25" s="12" t="s">
        <v>115</v>
      </c>
      <c r="B25" s="13">
        <v>64431</v>
      </c>
      <c r="C25" s="13">
        <v>97639</v>
      </c>
      <c r="D25" s="13">
        <v>110712</v>
      </c>
      <c r="E25" s="13">
        <v>69315</v>
      </c>
      <c r="F25" s="13">
        <v>81041</v>
      </c>
      <c r="G25" s="13">
        <v>109468</v>
      </c>
      <c r="H25" s="13">
        <v>54837</v>
      </c>
      <c r="I25" s="13">
        <v>20054</v>
      </c>
      <c r="J25" s="13">
        <v>45342</v>
      </c>
      <c r="K25" s="11">
        <f t="shared" si="4"/>
        <v>652839</v>
      </c>
      <c r="L25" s="52"/>
    </row>
    <row r="26" spans="1:12" ht="17.25" customHeight="1">
      <c r="A26" s="12" t="s">
        <v>116</v>
      </c>
      <c r="B26" s="13">
        <v>92098</v>
      </c>
      <c r="C26" s="13">
        <v>115847</v>
      </c>
      <c r="D26" s="13">
        <v>114044</v>
      </c>
      <c r="E26" s="13">
        <v>72173</v>
      </c>
      <c r="F26" s="13">
        <v>96943</v>
      </c>
      <c r="G26" s="13">
        <v>144567</v>
      </c>
      <c r="H26" s="13">
        <v>70369</v>
      </c>
      <c r="I26" s="13">
        <v>16396</v>
      </c>
      <c r="J26" s="13">
        <v>55128</v>
      </c>
      <c r="K26" s="11">
        <f t="shared" si="4"/>
        <v>777565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9033</v>
      </c>
      <c r="I27" s="11">
        <v>0</v>
      </c>
      <c r="J27" s="11">
        <v>0</v>
      </c>
      <c r="K27" s="11">
        <f t="shared" si="4"/>
        <v>9033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6869.72</v>
      </c>
      <c r="I35" s="19">
        <v>0</v>
      </c>
      <c r="J35" s="19">
        <v>0</v>
      </c>
      <c r="K35" s="23">
        <f>SUM(B35:J35)</f>
        <v>6869.72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1725221.1</v>
      </c>
      <c r="C47" s="22">
        <f aca="true" t="shared" si="12" ref="C47:H47">+C48+C57</f>
        <v>2454471.6800000006</v>
      </c>
      <c r="D47" s="22">
        <f t="shared" si="12"/>
        <v>2885800.3299999996</v>
      </c>
      <c r="E47" s="22">
        <f t="shared" si="12"/>
        <v>1636853.73</v>
      </c>
      <c r="F47" s="22">
        <f t="shared" si="12"/>
        <v>2191812.16</v>
      </c>
      <c r="G47" s="22">
        <f t="shared" si="12"/>
        <v>3119325.68</v>
      </c>
      <c r="H47" s="22">
        <f t="shared" si="12"/>
        <v>1657819.75</v>
      </c>
      <c r="I47" s="22">
        <f>+I48+I57</f>
        <v>637677.23</v>
      </c>
      <c r="J47" s="22">
        <f>+J48+J57</f>
        <v>1022042.3200000001</v>
      </c>
      <c r="K47" s="22">
        <f>SUM(B47:J47)</f>
        <v>17331023.98</v>
      </c>
    </row>
    <row r="48" spans="1:11" ht="17.25" customHeight="1">
      <c r="A48" s="16" t="s">
        <v>108</v>
      </c>
      <c r="B48" s="23">
        <f>SUM(B49:B56)</f>
        <v>1705824.78</v>
      </c>
      <c r="C48" s="23">
        <f aca="true" t="shared" si="13" ref="C48:J48">SUM(C49:C56)</f>
        <v>2430258.7500000005</v>
      </c>
      <c r="D48" s="23">
        <f t="shared" si="13"/>
        <v>2859616.9699999997</v>
      </c>
      <c r="E48" s="23">
        <f t="shared" si="13"/>
        <v>1613876.69</v>
      </c>
      <c r="F48" s="23">
        <f t="shared" si="13"/>
        <v>2167637.06</v>
      </c>
      <c r="G48" s="23">
        <f t="shared" si="13"/>
        <v>3088653.75</v>
      </c>
      <c r="H48" s="23">
        <f t="shared" si="13"/>
        <v>1637151.81</v>
      </c>
      <c r="I48" s="23">
        <f t="shared" si="13"/>
        <v>637677.23</v>
      </c>
      <c r="J48" s="23">
        <f t="shared" si="13"/>
        <v>1007678.68</v>
      </c>
      <c r="K48" s="23">
        <f aca="true" t="shared" si="14" ref="K48:K57">SUM(B48:J48)</f>
        <v>17148375.720000003</v>
      </c>
    </row>
    <row r="49" spans="1:11" ht="17.25" customHeight="1">
      <c r="A49" s="34" t="s">
        <v>43</v>
      </c>
      <c r="B49" s="23">
        <f aca="true" t="shared" si="15" ref="B49:H49">ROUND(B30*B7,2)</f>
        <v>1704593.86</v>
      </c>
      <c r="C49" s="23">
        <f t="shared" si="15"/>
        <v>2422817.97</v>
      </c>
      <c r="D49" s="23">
        <f t="shared" si="15"/>
        <v>2857196.79</v>
      </c>
      <c r="E49" s="23">
        <f t="shared" si="15"/>
        <v>1612842.53</v>
      </c>
      <c r="F49" s="23">
        <f t="shared" si="15"/>
        <v>2165712.46</v>
      </c>
      <c r="G49" s="23">
        <f t="shared" si="15"/>
        <v>3085927.46</v>
      </c>
      <c r="H49" s="23">
        <f t="shared" si="15"/>
        <v>1629121.32</v>
      </c>
      <c r="I49" s="23">
        <f>ROUND(I30*I7,2)</f>
        <v>636611.51</v>
      </c>
      <c r="J49" s="23">
        <f>ROUND(J30*J7,2)</f>
        <v>1005461.64</v>
      </c>
      <c r="K49" s="23">
        <f t="shared" si="14"/>
        <v>17120285.54</v>
      </c>
    </row>
    <row r="50" spans="1:11" ht="17.25" customHeight="1">
      <c r="A50" s="34" t="s">
        <v>44</v>
      </c>
      <c r="B50" s="19">
        <v>0</v>
      </c>
      <c r="C50" s="23">
        <f>ROUND(C31*C7,2)</f>
        <v>5385.37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5385.37</v>
      </c>
    </row>
    <row r="51" spans="1:11" ht="17.25" customHeight="1">
      <c r="A51" s="66" t="s">
        <v>104</v>
      </c>
      <c r="B51" s="67">
        <f aca="true" t="shared" si="16" ref="B51:H51">ROUND(B32*B7,2)</f>
        <v>-2860.76</v>
      </c>
      <c r="C51" s="67">
        <f t="shared" si="16"/>
        <v>-3718.31</v>
      </c>
      <c r="D51" s="67">
        <f t="shared" si="16"/>
        <v>-3965.58</v>
      </c>
      <c r="E51" s="67">
        <f t="shared" si="16"/>
        <v>-2411.24</v>
      </c>
      <c r="F51" s="67">
        <f t="shared" si="16"/>
        <v>-3356.92</v>
      </c>
      <c r="G51" s="67">
        <f t="shared" si="16"/>
        <v>-4703.79</v>
      </c>
      <c r="H51" s="67">
        <f t="shared" si="16"/>
        <v>-2554.27</v>
      </c>
      <c r="I51" s="19">
        <v>0</v>
      </c>
      <c r="J51" s="19">
        <v>0</v>
      </c>
      <c r="K51" s="67">
        <f>SUM(B51:J51)</f>
        <v>-23570.87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6869.72</v>
      </c>
      <c r="I53" s="31">
        <f>+I35</f>
        <v>0</v>
      </c>
      <c r="J53" s="31">
        <f>+J35</f>
        <v>0</v>
      </c>
      <c r="K53" s="23">
        <f t="shared" si="14"/>
        <v>6869.72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19396.32</v>
      </c>
      <c r="C57" s="36">
        <v>24212.93</v>
      </c>
      <c r="D57" s="36">
        <v>26183.36</v>
      </c>
      <c r="E57" s="36">
        <v>22977.04</v>
      </c>
      <c r="F57" s="36">
        <v>24175.1</v>
      </c>
      <c r="G57" s="36">
        <v>30671.93</v>
      </c>
      <c r="H57" s="36">
        <v>20667.94</v>
      </c>
      <c r="I57" s="19">
        <v>0</v>
      </c>
      <c r="J57" s="36">
        <v>14363.64</v>
      </c>
      <c r="K57" s="36">
        <f t="shared" si="14"/>
        <v>182648.26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+B62+B69+B102+B103</f>
        <v>-123694.38</v>
      </c>
      <c r="C61" s="35">
        <f t="shared" si="17"/>
        <v>43738.43000000002</v>
      </c>
      <c r="D61" s="35">
        <f t="shared" si="17"/>
        <v>63970.369999999995</v>
      </c>
      <c r="E61" s="35">
        <f t="shared" si="17"/>
        <v>-198947.1</v>
      </c>
      <c r="F61" s="35">
        <f t="shared" si="17"/>
        <v>-64920.69999999995</v>
      </c>
      <c r="G61" s="35">
        <f t="shared" si="17"/>
        <v>-49780.119999999995</v>
      </c>
      <c r="H61" s="35">
        <f t="shared" si="17"/>
        <v>-11039.25000000003</v>
      </c>
      <c r="I61" s="35">
        <f t="shared" si="17"/>
        <v>-67074.52</v>
      </c>
      <c r="J61" s="35">
        <f t="shared" si="17"/>
        <v>-17963.430000000008</v>
      </c>
      <c r="K61" s="35">
        <f>SUM(B61:J61)</f>
        <v>-425710.7</v>
      </c>
    </row>
    <row r="62" spans="1:11" ht="18.75" customHeight="1">
      <c r="A62" s="16" t="s">
        <v>74</v>
      </c>
      <c r="B62" s="35">
        <f aca="true" t="shared" si="18" ref="B62:J62">B63+B64+B65+B66+B67+B68</f>
        <v>-277624.26</v>
      </c>
      <c r="C62" s="35">
        <f t="shared" si="18"/>
        <v>-174952.11</v>
      </c>
      <c r="D62" s="35">
        <f t="shared" si="18"/>
        <v>-203134.84999999998</v>
      </c>
      <c r="E62" s="35">
        <f t="shared" si="18"/>
        <v>-343546.73</v>
      </c>
      <c r="F62" s="35">
        <f t="shared" si="18"/>
        <v>-347211.82999999996</v>
      </c>
      <c r="G62" s="35">
        <f t="shared" si="18"/>
        <v>-325628.63</v>
      </c>
      <c r="H62" s="35">
        <f t="shared" si="18"/>
        <v>-157688.6</v>
      </c>
      <c r="I62" s="35">
        <f t="shared" si="18"/>
        <v>-28047.8</v>
      </c>
      <c r="J62" s="35">
        <f t="shared" si="18"/>
        <v>-54617.4</v>
      </c>
      <c r="K62" s="35">
        <f aca="true" t="shared" si="19" ref="K62:K91">SUM(B62:J62)</f>
        <v>-1912452.2099999997</v>
      </c>
    </row>
    <row r="63" spans="1:11" ht="18.75" customHeight="1">
      <c r="A63" s="12" t="s">
        <v>75</v>
      </c>
      <c r="B63" s="35">
        <f>-ROUND(B9*$D$3,2)</f>
        <v>-123781.2</v>
      </c>
      <c r="C63" s="35">
        <f aca="true" t="shared" si="20" ref="C63:J63">-ROUND(C9*$D$3,2)</f>
        <v>-171509.2</v>
      </c>
      <c r="D63" s="35">
        <f t="shared" si="20"/>
        <v>-151281.8</v>
      </c>
      <c r="E63" s="35">
        <f t="shared" si="20"/>
        <v>-115075.4</v>
      </c>
      <c r="F63" s="35">
        <f t="shared" si="20"/>
        <v>-129051.8</v>
      </c>
      <c r="G63" s="35">
        <f t="shared" si="20"/>
        <v>-172884.8</v>
      </c>
      <c r="H63" s="35">
        <f t="shared" si="20"/>
        <v>-157688.6</v>
      </c>
      <c r="I63" s="35">
        <f t="shared" si="20"/>
        <v>-28047.8</v>
      </c>
      <c r="J63" s="35">
        <f t="shared" si="20"/>
        <v>-54617.4</v>
      </c>
      <c r="K63" s="35">
        <f t="shared" si="19"/>
        <v>-1103937.9999999998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-2283.8</v>
      </c>
      <c r="C65" s="35">
        <v>-117.8</v>
      </c>
      <c r="D65" s="35">
        <v>-798</v>
      </c>
      <c r="E65" s="35">
        <v>-1573.2</v>
      </c>
      <c r="F65" s="35">
        <v>-1029.8</v>
      </c>
      <c r="G65" s="35">
        <v>-737.2</v>
      </c>
      <c r="H65" s="19">
        <v>0</v>
      </c>
      <c r="I65" s="19">
        <v>0</v>
      </c>
      <c r="J65" s="19">
        <v>0</v>
      </c>
      <c r="K65" s="35">
        <f t="shared" si="19"/>
        <v>-6539.8</v>
      </c>
    </row>
    <row r="66" spans="1:11" ht="18.75" customHeight="1">
      <c r="A66" s="12" t="s">
        <v>105</v>
      </c>
      <c r="B66" s="35">
        <v>-4814.6</v>
      </c>
      <c r="C66" s="35">
        <v>-1322.4</v>
      </c>
      <c r="D66" s="35">
        <v>-1641.6</v>
      </c>
      <c r="E66" s="35">
        <v>-3363</v>
      </c>
      <c r="F66" s="35">
        <v>-1436.4</v>
      </c>
      <c r="G66" s="35">
        <v>-877.8</v>
      </c>
      <c r="H66" s="19">
        <v>0</v>
      </c>
      <c r="I66" s="19">
        <v>0</v>
      </c>
      <c r="J66" s="19">
        <v>0</v>
      </c>
      <c r="K66" s="35">
        <f t="shared" si="19"/>
        <v>-13455.8</v>
      </c>
    </row>
    <row r="67" spans="1:11" ht="18.75" customHeight="1">
      <c r="A67" s="12" t="s">
        <v>52</v>
      </c>
      <c r="B67" s="35">
        <v>-146744.66</v>
      </c>
      <c r="C67" s="35">
        <v>-2002.71</v>
      </c>
      <c r="D67" s="35">
        <v>-49413.45</v>
      </c>
      <c r="E67" s="35">
        <v>-223535.13</v>
      </c>
      <c r="F67" s="35">
        <v>-215693.83</v>
      </c>
      <c r="G67" s="35">
        <v>-151128.83</v>
      </c>
      <c r="H67" s="19">
        <v>0</v>
      </c>
      <c r="I67" s="19">
        <v>0</v>
      </c>
      <c r="J67" s="19">
        <v>0</v>
      </c>
      <c r="K67" s="35">
        <f t="shared" si="19"/>
        <v>-788518.61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SUM(B70:B100)</f>
        <v>-24082.510000000002</v>
      </c>
      <c r="C69" s="67">
        <f aca="true" t="shared" si="21" ref="C69:J69">SUM(C70:C100)</f>
        <v>-34739.78</v>
      </c>
      <c r="D69" s="67">
        <f t="shared" si="21"/>
        <v>-31210.510000000002</v>
      </c>
      <c r="E69" s="67">
        <f t="shared" si="21"/>
        <v>-22931.96</v>
      </c>
      <c r="F69" s="67">
        <f t="shared" si="21"/>
        <v>-32019.89</v>
      </c>
      <c r="G69" s="67">
        <f t="shared" si="21"/>
        <v>-47176.12</v>
      </c>
      <c r="H69" s="67">
        <f t="shared" si="21"/>
        <v>-23460.51</v>
      </c>
      <c r="I69" s="67">
        <f t="shared" si="21"/>
        <v>-69613.23</v>
      </c>
      <c r="J69" s="67">
        <f t="shared" si="21"/>
        <v>-14102.170000000002</v>
      </c>
      <c r="K69" s="67">
        <f>SUM(B69:J69)</f>
        <v>-299336.68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6000</v>
      </c>
      <c r="E84" s="19">
        <v>0</v>
      </c>
      <c r="F84" s="19">
        <v>0</v>
      </c>
      <c r="G84" s="19">
        <v>-500</v>
      </c>
      <c r="H84" s="19">
        <v>0</v>
      </c>
      <c r="I84" s="19">
        <v>0</v>
      </c>
      <c r="J84" s="19">
        <v>0</v>
      </c>
      <c r="K84" s="67">
        <f t="shared" si="19"/>
        <v>5500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4" ht="18.75" customHeight="1">
      <c r="A100" s="64" t="s">
        <v>134</v>
      </c>
      <c r="B100" s="19">
        <v>-9571.56</v>
      </c>
      <c r="C100" s="19">
        <v>-13601.06</v>
      </c>
      <c r="D100" s="19">
        <v>-16186.97</v>
      </c>
      <c r="E100" s="19">
        <v>-8967.2</v>
      </c>
      <c r="F100" s="19">
        <v>-12436.08</v>
      </c>
      <c r="G100" s="19">
        <v>-17426.39</v>
      </c>
      <c r="H100" s="19">
        <v>-9141.46</v>
      </c>
      <c r="I100" s="19">
        <v>-2228.09</v>
      </c>
      <c r="J100" s="19">
        <v>-3724.55</v>
      </c>
      <c r="K100" s="31">
        <f>ROUND(SUM(B100:J100),2)</f>
        <v>-93283.36</v>
      </c>
      <c r="L100" s="55"/>
      <c r="M100" s="87"/>
      <c r="N100" s="88"/>
    </row>
    <row r="101" spans="1:12" ht="18.75" customHeight="1">
      <c r="A101" s="12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4" ht="18.75" customHeight="1">
      <c r="A102" s="16" t="s">
        <v>135</v>
      </c>
      <c r="B102" s="19">
        <v>178012.39</v>
      </c>
      <c r="C102" s="19">
        <v>253430.32</v>
      </c>
      <c r="D102" s="19">
        <v>298315.73</v>
      </c>
      <c r="E102" s="19">
        <v>167531.59</v>
      </c>
      <c r="F102" s="19">
        <v>314311.02</v>
      </c>
      <c r="G102" s="19">
        <v>323024.63</v>
      </c>
      <c r="H102" s="19">
        <v>170109.86</v>
      </c>
      <c r="I102" s="19">
        <v>30586.51</v>
      </c>
      <c r="J102" s="19">
        <v>50756.14</v>
      </c>
      <c r="K102" s="67">
        <f>SUM(B102:J102)</f>
        <v>1786078.1899999995</v>
      </c>
      <c r="L102" s="55"/>
      <c r="M102" s="87"/>
      <c r="N102" s="88"/>
    </row>
    <row r="103" spans="1:12" ht="18.75" customHeight="1">
      <c r="A103" s="16" t="s">
        <v>101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6"/>
    </row>
    <row r="104" spans="1:12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31">
        <f>SUM(B104:J104)</f>
        <v>0</v>
      </c>
      <c r="L104" s="54"/>
    </row>
    <row r="105" spans="1:12" ht="18.75" customHeight="1">
      <c r="A105" s="16" t="s">
        <v>83</v>
      </c>
      <c r="B105" s="24">
        <f aca="true" t="shared" si="22" ref="B105:H105">+B106+B107</f>
        <v>1601526.72</v>
      </c>
      <c r="C105" s="24">
        <f t="shared" si="22"/>
        <v>2498210.110000001</v>
      </c>
      <c r="D105" s="24">
        <f t="shared" si="22"/>
        <v>2949770.6999999997</v>
      </c>
      <c r="E105" s="24">
        <f t="shared" si="22"/>
        <v>1437906.6300000001</v>
      </c>
      <c r="F105" s="24">
        <f t="shared" si="22"/>
        <v>2126891.4600000004</v>
      </c>
      <c r="G105" s="24">
        <f t="shared" si="22"/>
        <v>3069545.56</v>
      </c>
      <c r="H105" s="24">
        <f t="shared" si="22"/>
        <v>1646780.5</v>
      </c>
      <c r="I105" s="24">
        <f>+I106+I107</f>
        <v>570602.71</v>
      </c>
      <c r="J105" s="24">
        <f>+J106+J107</f>
        <v>1004078.89</v>
      </c>
      <c r="K105" s="48">
        <f>SUM(B105:J105)</f>
        <v>16905313.280000005</v>
      </c>
      <c r="L105" s="54"/>
    </row>
    <row r="106" spans="1:12" ht="18" customHeight="1">
      <c r="A106" s="16" t="s">
        <v>82</v>
      </c>
      <c r="B106" s="24">
        <f aca="true" t="shared" si="23" ref="B106:J106">+B48+B62+B69+B102</f>
        <v>1582130.4</v>
      </c>
      <c r="C106" s="24">
        <f t="shared" si="23"/>
        <v>2473997.1800000006</v>
      </c>
      <c r="D106" s="24">
        <f t="shared" si="23"/>
        <v>2923587.34</v>
      </c>
      <c r="E106" s="24">
        <f t="shared" si="23"/>
        <v>1414929.59</v>
      </c>
      <c r="F106" s="24">
        <f t="shared" si="23"/>
        <v>2102716.3600000003</v>
      </c>
      <c r="G106" s="24">
        <f t="shared" si="23"/>
        <v>3038873.63</v>
      </c>
      <c r="H106" s="24">
        <f t="shared" si="23"/>
        <v>1626112.56</v>
      </c>
      <c r="I106" s="24">
        <f t="shared" si="23"/>
        <v>570602.71</v>
      </c>
      <c r="J106" s="24">
        <f t="shared" si="23"/>
        <v>989715.25</v>
      </c>
      <c r="K106" s="48">
        <f>SUM(B106:J106)</f>
        <v>16722665.02</v>
      </c>
      <c r="L106" s="54"/>
    </row>
    <row r="107" spans="1:11" ht="18.75" customHeight="1">
      <c r="A107" s="16" t="s">
        <v>99</v>
      </c>
      <c r="B107" s="24">
        <f aca="true" t="shared" si="24" ref="B107:J107">IF(+B57+B103+B108&lt;0,0,(B57+B103+B108))</f>
        <v>19396.32</v>
      </c>
      <c r="C107" s="24">
        <f t="shared" si="24"/>
        <v>24212.93</v>
      </c>
      <c r="D107" s="24">
        <f t="shared" si="24"/>
        <v>26183.36</v>
      </c>
      <c r="E107" s="24">
        <f t="shared" si="24"/>
        <v>22977.04</v>
      </c>
      <c r="F107" s="24">
        <f t="shared" si="24"/>
        <v>24175.1</v>
      </c>
      <c r="G107" s="24">
        <f t="shared" si="24"/>
        <v>30671.93</v>
      </c>
      <c r="H107" s="24">
        <f t="shared" si="24"/>
        <v>20667.94</v>
      </c>
      <c r="I107" s="19">
        <f t="shared" si="24"/>
        <v>0</v>
      </c>
      <c r="J107" s="24">
        <f t="shared" si="24"/>
        <v>14363.64</v>
      </c>
      <c r="K107" s="48">
        <f>SUM(B107:J107)</f>
        <v>182648.26</v>
      </c>
    </row>
    <row r="108" spans="1:13" ht="18.75" customHeight="1">
      <c r="A108" s="16" t="s">
        <v>84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f>SUM(B108:J108)</f>
        <v>0</v>
      </c>
      <c r="M108" s="57"/>
    </row>
    <row r="109" spans="1:11" ht="18.75" customHeight="1">
      <c r="A109" s="16" t="s">
        <v>100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48"/>
    </row>
    <row r="110" spans="1:11" ht="18.75" customHeight="1">
      <c r="A110" s="2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</row>
    <row r="111" spans="1:11" ht="18.75" customHeight="1">
      <c r="A111" s="37"/>
      <c r="B111" s="86"/>
      <c r="C111" s="86"/>
      <c r="D111" s="86"/>
      <c r="E111" s="86"/>
      <c r="F111" s="86"/>
      <c r="G111" s="86"/>
      <c r="H111" s="86"/>
      <c r="I111" s="86"/>
      <c r="J111" s="86"/>
      <c r="K111" s="37"/>
    </row>
    <row r="112" spans="1:11" ht="18.75" customHeight="1">
      <c r="A112" s="8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2" ht="18.75" customHeight="1">
      <c r="A113" s="25" t="s">
        <v>69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41">
        <f>SUM(K114:K132)</f>
        <v>16905313.3</v>
      </c>
      <c r="L113" s="54"/>
    </row>
    <row r="114" spans="1:11" ht="18.75" customHeight="1">
      <c r="A114" s="26" t="s">
        <v>70</v>
      </c>
      <c r="B114" s="27">
        <v>238656.85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>SUM(B114:J114)</f>
        <v>238656.85</v>
      </c>
    </row>
    <row r="115" spans="1:11" ht="18.75" customHeight="1">
      <c r="A115" s="26" t="s">
        <v>71</v>
      </c>
      <c r="B115" s="27">
        <v>1362869.87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aca="true" t="shared" si="25" ref="K115:K132">SUM(B115:J115)</f>
        <v>1362869.87</v>
      </c>
    </row>
    <row r="116" spans="1:11" ht="18.75" customHeight="1">
      <c r="A116" s="26" t="s">
        <v>72</v>
      </c>
      <c r="B116" s="40">
        <v>0</v>
      </c>
      <c r="C116" s="27">
        <f>+C105</f>
        <v>2498210.110000001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2498210.110000001</v>
      </c>
    </row>
    <row r="117" spans="1:11" ht="18.75" customHeight="1">
      <c r="A117" s="26" t="s">
        <v>73</v>
      </c>
      <c r="B117" s="40">
        <v>0</v>
      </c>
      <c r="C117" s="40">
        <v>0</v>
      </c>
      <c r="D117" s="27">
        <f>+D105</f>
        <v>2949770.6999999997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2949770.6999999997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1294115.97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1294115.97</v>
      </c>
    </row>
    <row r="119" spans="1:11" ht="18.75" customHeight="1">
      <c r="A119" s="26" t="s">
        <v>119</v>
      </c>
      <c r="B119" s="40">
        <v>0</v>
      </c>
      <c r="C119" s="40">
        <v>0</v>
      </c>
      <c r="D119" s="40">
        <v>0</v>
      </c>
      <c r="E119" s="27">
        <v>143790.66</v>
      </c>
      <c r="F119" s="40">
        <v>0</v>
      </c>
      <c r="G119" s="40"/>
      <c r="H119" s="40">
        <v>0</v>
      </c>
      <c r="I119" s="40">
        <v>0</v>
      </c>
      <c r="J119" s="40">
        <v>0</v>
      </c>
      <c r="K119" s="41">
        <f t="shared" si="25"/>
        <v>143790.66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506903.04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506903.04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784740.95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784740.95</v>
      </c>
    </row>
    <row r="122" spans="1:11" ht="18.75" customHeight="1">
      <c r="A122" s="68" t="s">
        <v>122</v>
      </c>
      <c r="B122" s="40">
        <v>0</v>
      </c>
      <c r="C122" s="40">
        <v>0</v>
      </c>
      <c r="D122" s="40">
        <v>0</v>
      </c>
      <c r="E122" s="40">
        <v>0</v>
      </c>
      <c r="F122" s="27">
        <v>93168.05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93168.05</v>
      </c>
    </row>
    <row r="123" spans="1:11" ht="18.75" customHeight="1">
      <c r="A123" s="68" t="s">
        <v>123</v>
      </c>
      <c r="B123" s="70">
        <v>0</v>
      </c>
      <c r="C123" s="70">
        <v>0</v>
      </c>
      <c r="D123" s="70">
        <v>0</v>
      </c>
      <c r="E123" s="70">
        <v>0</v>
      </c>
      <c r="F123" s="71">
        <v>742079.42</v>
      </c>
      <c r="G123" s="70">
        <v>0</v>
      </c>
      <c r="H123" s="70">
        <v>0</v>
      </c>
      <c r="I123" s="70">
        <v>0</v>
      </c>
      <c r="J123" s="70">
        <v>0</v>
      </c>
      <c r="K123" s="71">
        <f t="shared" si="25"/>
        <v>742079.42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904593.14</v>
      </c>
      <c r="H124" s="40">
        <v>0</v>
      </c>
      <c r="I124" s="40">
        <v>0</v>
      </c>
      <c r="J124" s="40">
        <v>0</v>
      </c>
      <c r="K124" s="41">
        <f t="shared" si="25"/>
        <v>904593.14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70618.16</v>
      </c>
      <c r="H125" s="40">
        <v>0</v>
      </c>
      <c r="I125" s="40">
        <v>0</v>
      </c>
      <c r="J125" s="40">
        <v>0</v>
      </c>
      <c r="K125" s="41">
        <f t="shared" si="25"/>
        <v>70618.16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447687.76</v>
      </c>
      <c r="H126" s="40">
        <v>0</v>
      </c>
      <c r="I126" s="40">
        <v>0</v>
      </c>
      <c r="J126" s="40">
        <v>0</v>
      </c>
      <c r="K126" s="41">
        <f t="shared" si="25"/>
        <v>447687.76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452670.54</v>
      </c>
      <c r="H127" s="40">
        <v>0</v>
      </c>
      <c r="I127" s="40">
        <v>0</v>
      </c>
      <c r="J127" s="40">
        <v>0</v>
      </c>
      <c r="K127" s="41">
        <f t="shared" si="25"/>
        <v>452670.54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1193975.97</v>
      </c>
      <c r="H128" s="40">
        <v>0</v>
      </c>
      <c r="I128" s="40">
        <v>0</v>
      </c>
      <c r="J128" s="40">
        <v>0</v>
      </c>
      <c r="K128" s="41">
        <f t="shared" si="25"/>
        <v>1193975.97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592610.1</v>
      </c>
      <c r="I129" s="40">
        <v>0</v>
      </c>
      <c r="J129" s="40">
        <v>0</v>
      </c>
      <c r="K129" s="41">
        <f t="shared" si="25"/>
        <v>592610.1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1054170.41</v>
      </c>
      <c r="I130" s="40">
        <v>0</v>
      </c>
      <c r="J130" s="40">
        <v>0</v>
      </c>
      <c r="K130" s="41">
        <f t="shared" si="25"/>
        <v>1054170.41</v>
      </c>
    </row>
    <row r="131" spans="1:11" ht="18.75" customHeight="1">
      <c r="A131" s="68" t="s">
        <v>131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27">
        <v>570602.71</v>
      </c>
      <c r="J131" s="40">
        <v>0</v>
      </c>
      <c r="K131" s="41">
        <f t="shared" si="25"/>
        <v>570602.71</v>
      </c>
    </row>
    <row r="132" spans="1:11" ht="18.75" customHeight="1">
      <c r="A132" s="69" t="s">
        <v>132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3">
        <v>1004078.89</v>
      </c>
      <c r="K132" s="44">
        <f t="shared" si="25"/>
        <v>1004078.89</v>
      </c>
    </row>
    <row r="133" spans="1:11" ht="18.75" customHeight="1">
      <c r="A133" s="76" t="s">
        <v>136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f>J105-J132</f>
        <v>0</v>
      </c>
      <c r="K133" s="51"/>
    </row>
    <row r="134" ht="18.75" customHeight="1">
      <c r="A134" s="39" t="s">
        <v>137</v>
      </c>
    </row>
    <row r="135" ht="18.75" customHeight="1">
      <c r="A135" s="39" t="s">
        <v>138</v>
      </c>
    </row>
    <row r="136" ht="15.75">
      <c r="A136" s="38" t="s">
        <v>139</v>
      </c>
    </row>
    <row r="137" ht="15">
      <c r="A137" s="8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2017-06-26T21:16:55Z</dcterms:modified>
  <cp:category/>
  <cp:version/>
  <cp:contentType/>
  <cp:contentStatus/>
</cp:coreProperties>
</file>