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<sst xmlns="http://schemas.openxmlformats.org/spreadsheetml/2006/main" count="135" uniqueCount="135">
  <si>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</si>
  <si>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</si>
  <si>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</si>
  <si>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</si>
  <si>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</si>
  <si>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</si>
  <si>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</si>
  <si>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</si>
  <si>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</si>
  <si>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</si>
  <si>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</si>
  <si>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</si>
  <si>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</si>
  <si>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</si>
  <si>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</si>
  <si>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</si>
  <si>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</si>
  <si>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</si>
  <si>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</si>
  <si>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</si>
  <si>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</si>
  <si>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</si>
  <si>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</si>
  <si>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</si>
  <si>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</si>
  <si>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</si>
  <si>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</si>
  <si>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</si>
  <si>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</si>
  <si>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</si>
  <si>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</si>
  <si>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</si>
  <si>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</si>
  <si>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</si>
  <si>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</si>
  <si>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</si>
  <si>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</si>
  <si>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</si>
  <si>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</si>
  <si>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</si>
  <si>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</si>
  <si>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</si>
  <si>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</si>
  <si>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</si>
  <si>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</si>
  <si>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</si>
  <si>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</si>
  <si>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</si>
  <si>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</si>
  <si>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</si>
  <si>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</si>
  <si>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</si>
  <si>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</si>
  <si>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</si>
  <si>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</si>
  <si>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</si>
  <si>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</si>
  <si>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</si>
  <si>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</si>
  <si>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</si>
  <si>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</si>
  <si>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</si>
  <si>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</si>
  <si>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</si>
  <si>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</si>
  <si>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</si>
  <si>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</si>
  <si>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</si>
  <si>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</si>
  <si>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</si>
  <si>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</si>
  <si>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</si>
  <si>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</si>
  <si>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</si>
  <si>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</si>
  <si>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</si>
  <si>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</si>
  <si>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</si>
  <si>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</si>
  <si>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</si>
  <si>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</si>
  <si>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</si>
  <si>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</si>
  <si>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</si>
  <si>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</si>
  <si>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</si>
  <si>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</si>
  <si>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</si>
  <si>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</si>
  <si>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</si>
  <si>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</si>
  <si>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</si>
  <si>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</si>
  <si>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</si>
  <si>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</si>
  <si>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</si>
  <si>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</si>
  <si>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</si>
  <si>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</si>
  <si>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</si>
  <si>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</si>
  <si>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</si>
  <si>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</si>
  <si>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</si>
  <si>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</si>
  <si>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</si>
  <si>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</si>
  <si>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</si>
  <si>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</si>
  <si>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</si>
  <si>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</si>
  <si>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</si>
  <si>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</si>
  <si>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</si>
  <si>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</si>
  <si>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</si>
  <si>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</si>
  <si>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</si>
  <si>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</si>
  <si>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</si>
  <si>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</si>
  <si>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</si>
  <si>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</si>
  <si>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</si>
  <si>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</si>
  <si>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</si>
  <si>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</si>
  <si>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</si>
  <si>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</si>
  <si>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</si>
  <si>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</si>
  <si>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</si>
  <si>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</si>
  <si>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</si>
  <si>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17/06/17 - VENCIMENTO 23/06/17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</si>
</sst>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313727</v>
      </c>
      <c r="C7" s="9">
        <f t="shared" si="0"/>
        <v>403292</v>
      </c>
      <c r="D7" s="9">
        <f t="shared" si="0"/>
        <v>459796</v>
      </c>
      <c r="E7" s="9">
        <f t="shared" si="0"/>
        <v>256466</v>
      </c>
      <c r="F7" s="9">
        <f t="shared" si="0"/>
        <v>388051</v>
      </c>
      <c r="G7" s="9">
        <f t="shared" si="0"/>
        <v>624026</v>
      </c>
      <c r="H7" s="9">
        <f t="shared" si="0"/>
        <v>244534</v>
      </c>
      <c r="I7" s="9">
        <f t="shared" si="0"/>
        <v>58230</v>
      </c>
      <c r="J7" s="9">
        <f t="shared" si="0"/>
        <v>187192</v>
      </c>
      <c r="K7" s="9">
        <f t="shared" si="0"/>
        <v>2935314</v>
      </c>
      <c r="L7" s="52"/>
    </row>
    <row r="8" spans="1:11" ht="17.25" customHeight="1">
      <c r="A8" s="10" t="s">
        <v>97</v>
      </c>
      <c r="B8" s="11">
        <f>B9+B12+B16</f>
        <v>145691</v>
      </c>
      <c r="C8" s="11">
        <f aca="true" t="shared" si="1" ref="C8:J8">C9+C12+C16</f>
        <v>195646</v>
      </c>
      <c r="D8" s="11">
        <f t="shared" si="1"/>
        <v>211585</v>
      </c>
      <c r="E8" s="11">
        <f t="shared" si="1"/>
        <v>124492</v>
      </c>
      <c r="F8" s="11">
        <f t="shared" si="1"/>
        <v>176791</v>
      </c>
      <c r="G8" s="11">
        <f t="shared" si="1"/>
        <v>288513</v>
      </c>
      <c r="H8" s="11">
        <f t="shared" si="1"/>
        <v>128492</v>
      </c>
      <c r="I8" s="11">
        <f t="shared" si="1"/>
        <v>25868</v>
      </c>
      <c r="J8" s="11">
        <f t="shared" si="1"/>
        <v>85007</v>
      </c>
      <c r="K8" s="11">
        <f>SUM(B8:J8)</f>
        <v>1382085</v>
      </c>
    </row>
    <row r="9" spans="1:11" ht="17.25" customHeight="1">
      <c r="A9" s="15" t="s">
        <v>16</v>
      </c>
      <c r="B9" s="13">
        <f>+B10+B11</f>
        <v>22992</v>
      </c>
      <c r="C9" s="13">
        <f aca="true" t="shared" si="2" ref="C9:J9">+C10+C11</f>
        <v>34073</v>
      </c>
      <c r="D9" s="13">
        <f t="shared" si="2"/>
        <v>33382</v>
      </c>
      <c r="E9" s="13">
        <f t="shared" si="2"/>
        <v>20886</v>
      </c>
      <c r="F9" s="13">
        <f t="shared" si="2"/>
        <v>22520</v>
      </c>
      <c r="G9" s="13">
        <f t="shared" si="2"/>
        <v>27988</v>
      </c>
      <c r="H9" s="13">
        <f t="shared" si="2"/>
        <v>23353</v>
      </c>
      <c r="I9" s="13">
        <f t="shared" si="2"/>
        <v>5218</v>
      </c>
      <c r="J9" s="13">
        <f t="shared" si="2"/>
        <v>11961</v>
      </c>
      <c r="K9" s="11">
        <f>SUM(B9:J9)</f>
        <v>202373</v>
      </c>
    </row>
    <row r="10" spans="1:11" ht="17.25" customHeight="1">
      <c r="A10" s="29" t="s">
        <v>17</v>
      </c>
      <c r="B10" s="13">
        <v>22992</v>
      </c>
      <c r="C10" s="13">
        <v>34073</v>
      </c>
      <c r="D10" s="13">
        <v>33382</v>
      </c>
      <c r="E10" s="13">
        <v>20886</v>
      </c>
      <c r="F10" s="13">
        <v>22520</v>
      </c>
      <c r="G10" s="13">
        <v>27988</v>
      </c>
      <c r="H10" s="13">
        <v>23353</v>
      </c>
      <c r="I10" s="13">
        <v>5218</v>
      </c>
      <c r="J10" s="13">
        <v>11961</v>
      </c>
      <c r="K10" s="11">
        <f>SUM(B10:J10)</f>
        <v>202373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112603</v>
      </c>
      <c r="C12" s="17">
        <f t="shared" si="3"/>
        <v>148237</v>
      </c>
      <c r="D12" s="17">
        <f t="shared" si="3"/>
        <v>163836</v>
      </c>
      <c r="E12" s="17">
        <f t="shared" si="3"/>
        <v>95575</v>
      </c>
      <c r="F12" s="17">
        <f t="shared" si="3"/>
        <v>139387</v>
      </c>
      <c r="G12" s="17">
        <f t="shared" si="3"/>
        <v>236331</v>
      </c>
      <c r="H12" s="17">
        <f t="shared" si="3"/>
        <v>97141</v>
      </c>
      <c r="I12" s="17">
        <f t="shared" si="3"/>
        <v>18647</v>
      </c>
      <c r="J12" s="17">
        <f t="shared" si="3"/>
        <v>67365</v>
      </c>
      <c r="K12" s="11">
        <f aca="true" t="shared" si="4" ref="K12:K27">SUM(B12:J12)</f>
        <v>1079122</v>
      </c>
    </row>
    <row r="13" spans="1:13" ht="17.25" customHeight="1">
      <c r="A13" s="14" t="s">
        <v>19</v>
      </c>
      <c r="B13" s="13">
        <v>54493</v>
      </c>
      <c r="C13" s="13">
        <v>77226</v>
      </c>
      <c r="D13" s="13">
        <v>86467</v>
      </c>
      <c r="E13" s="13">
        <v>49349</v>
      </c>
      <c r="F13" s="13">
        <v>67941</v>
      </c>
      <c r="G13" s="13">
        <v>105354</v>
      </c>
      <c r="H13" s="13">
        <v>44229</v>
      </c>
      <c r="I13" s="13">
        <v>10745</v>
      </c>
      <c r="J13" s="13">
        <v>34850</v>
      </c>
      <c r="K13" s="11">
        <f t="shared" si="4"/>
        <v>530654</v>
      </c>
      <c r="L13" s="52"/>
      <c r="M13" s="53"/>
    </row>
    <row r="14" spans="1:12" ht="17.25" customHeight="1">
      <c r="A14" s="14" t="s">
        <v>20</v>
      </c>
      <c r="B14" s="13">
        <v>55230</v>
      </c>
      <c r="C14" s="13">
        <v>66853</v>
      </c>
      <c r="D14" s="13">
        <v>74046</v>
      </c>
      <c r="E14" s="13">
        <v>43655</v>
      </c>
      <c r="F14" s="13">
        <v>68568</v>
      </c>
      <c r="G14" s="13">
        <v>126800</v>
      </c>
      <c r="H14" s="13">
        <v>49508</v>
      </c>
      <c r="I14" s="13">
        <v>7381</v>
      </c>
      <c r="J14" s="13">
        <v>31464</v>
      </c>
      <c r="K14" s="11">
        <f t="shared" si="4"/>
        <v>523505</v>
      </c>
      <c r="L14" s="52"/>
    </row>
    <row r="15" spans="1:11" ht="17.25" customHeight="1">
      <c r="A15" s="14" t="s">
        <v>21</v>
      </c>
      <c r="B15" s="13">
        <v>2880</v>
      </c>
      <c r="C15" s="13">
        <v>4158</v>
      </c>
      <c r="D15" s="13">
        <v>3323</v>
      </c>
      <c r="E15" s="13">
        <v>2571</v>
      </c>
      <c r="F15" s="13">
        <v>2878</v>
      </c>
      <c r="G15" s="13">
        <v>4177</v>
      </c>
      <c r="H15" s="13">
        <v>3404</v>
      </c>
      <c r="I15" s="13">
        <v>521</v>
      </c>
      <c r="J15" s="13">
        <v>1051</v>
      </c>
      <c r="K15" s="11">
        <f t="shared" si="4"/>
        <v>24963</v>
      </c>
    </row>
    <row r="16" spans="1:11" ht="17.25" customHeight="1">
      <c r="A16" s="15" t="s">
        <v>93</v>
      </c>
      <c r="B16" s="13">
        <f>B17+B18+B19</f>
        <v>10096</v>
      </c>
      <c r="C16" s="13">
        <f aca="true" t="shared" si="5" ref="C16:J16">C17+C18+C19</f>
        <v>13336</v>
      </c>
      <c r="D16" s="13">
        <f t="shared" si="5"/>
        <v>14367</v>
      </c>
      <c r="E16" s="13">
        <f t="shared" si="5"/>
        <v>8031</v>
      </c>
      <c r="F16" s="13">
        <f t="shared" si="5"/>
        <v>14884</v>
      </c>
      <c r="G16" s="13">
        <f t="shared" si="5"/>
        <v>24194</v>
      </c>
      <c r="H16" s="13">
        <f t="shared" si="5"/>
        <v>7998</v>
      </c>
      <c r="I16" s="13">
        <f t="shared" si="5"/>
        <v>2003</v>
      </c>
      <c r="J16" s="13">
        <f t="shared" si="5"/>
        <v>5681</v>
      </c>
      <c r="K16" s="11">
        <f t="shared" si="4"/>
        <v>100590</v>
      </c>
    </row>
    <row r="17" spans="1:11" ht="17.25" customHeight="1">
      <c r="A17" s="14" t="s">
        <v>94</v>
      </c>
      <c r="B17" s="13">
        <v>9600</v>
      </c>
      <c r="C17" s="13">
        <v>12747</v>
      </c>
      <c r="D17" s="13">
        <v>13655</v>
      </c>
      <c r="E17" s="13">
        <v>7592</v>
      </c>
      <c r="F17" s="13">
        <v>14178</v>
      </c>
      <c r="G17" s="13">
        <v>22716</v>
      </c>
      <c r="H17" s="13">
        <v>7405</v>
      </c>
      <c r="I17" s="13">
        <v>1914</v>
      </c>
      <c r="J17" s="13">
        <v>5440</v>
      </c>
      <c r="K17" s="11">
        <f t="shared" si="4"/>
        <v>95247</v>
      </c>
    </row>
    <row r="18" spans="1:11" ht="17.25" customHeight="1">
      <c r="A18" s="14" t="s">
        <v>95</v>
      </c>
      <c r="B18" s="13">
        <v>490</v>
      </c>
      <c r="C18" s="13">
        <v>576</v>
      </c>
      <c r="D18" s="13">
        <v>712</v>
      </c>
      <c r="E18" s="13">
        <v>439</v>
      </c>
      <c r="F18" s="13">
        <v>694</v>
      </c>
      <c r="G18" s="13">
        <v>1459</v>
      </c>
      <c r="H18" s="13">
        <v>589</v>
      </c>
      <c r="I18" s="13">
        <v>89</v>
      </c>
      <c r="J18" s="13">
        <v>241</v>
      </c>
      <c r="K18" s="11">
        <f t="shared" si="4"/>
        <v>5289</v>
      </c>
    </row>
    <row r="19" spans="1:11" ht="17.25" customHeight="1">
      <c r="A19" s="14" t="s">
        <v>96</v>
      </c>
      <c r="B19" s="13">
        <v>6</v>
      </c>
      <c r="C19" s="13">
        <v>13</v>
      </c>
      <c r="D19" s="13">
        <v>0</v>
      </c>
      <c r="E19" s="13">
        <v>0</v>
      </c>
      <c r="F19" s="13">
        <v>12</v>
      </c>
      <c r="G19" s="13">
        <v>19</v>
      </c>
      <c r="H19" s="13">
        <v>4</v>
      </c>
      <c r="I19" s="13">
        <v>0</v>
      </c>
      <c r="J19" s="13">
        <v>0</v>
      </c>
      <c r="K19" s="11">
        <f t="shared" si="4"/>
        <v>54</v>
      </c>
    </row>
    <row r="20" spans="1:11" ht="17.25" customHeight="1">
      <c r="A20" s="16" t="s">
        <v>22</v>
      </c>
      <c r="B20" s="11">
        <f>+B21+B22+B23</f>
        <v>83644</v>
      </c>
      <c r="C20" s="11">
        <f aca="true" t="shared" si="6" ref="C20:J20">+C21+C22+C23</f>
        <v>95075</v>
      </c>
      <c r="D20" s="11">
        <f t="shared" si="6"/>
        <v>122568</v>
      </c>
      <c r="E20" s="11">
        <f t="shared" si="6"/>
        <v>62963</v>
      </c>
      <c r="F20" s="11">
        <f t="shared" si="6"/>
        <v>115642</v>
      </c>
      <c r="G20" s="11">
        <f t="shared" si="6"/>
        <v>208619</v>
      </c>
      <c r="H20" s="11">
        <f t="shared" si="6"/>
        <v>61739</v>
      </c>
      <c r="I20" s="11">
        <f t="shared" si="6"/>
        <v>15105</v>
      </c>
      <c r="J20" s="11">
        <f t="shared" si="6"/>
        <v>45824</v>
      </c>
      <c r="K20" s="11">
        <f t="shared" si="4"/>
        <v>811179</v>
      </c>
    </row>
    <row r="21" spans="1:12" ht="17.25" customHeight="1">
      <c r="A21" s="12" t="s">
        <v>23</v>
      </c>
      <c r="B21" s="13">
        <v>43602</v>
      </c>
      <c r="C21" s="13">
        <v>54503</v>
      </c>
      <c r="D21" s="13">
        <v>70461</v>
      </c>
      <c r="E21" s="13">
        <v>35362</v>
      </c>
      <c r="F21" s="13">
        <v>60099</v>
      </c>
      <c r="G21" s="13">
        <v>97212</v>
      </c>
      <c r="H21" s="13">
        <v>31156</v>
      </c>
      <c r="I21" s="13">
        <v>9249</v>
      </c>
      <c r="J21" s="13">
        <v>25089</v>
      </c>
      <c r="K21" s="11">
        <f t="shared" si="4"/>
        <v>426733</v>
      </c>
      <c r="L21" s="52"/>
    </row>
    <row r="22" spans="1:12" ht="17.25" customHeight="1">
      <c r="A22" s="12" t="s">
        <v>24</v>
      </c>
      <c r="B22" s="13">
        <v>38625</v>
      </c>
      <c r="C22" s="13">
        <v>38786</v>
      </c>
      <c r="D22" s="13">
        <v>50414</v>
      </c>
      <c r="E22" s="13">
        <v>26617</v>
      </c>
      <c r="F22" s="13">
        <v>53970</v>
      </c>
      <c r="G22" s="13">
        <v>108919</v>
      </c>
      <c r="H22" s="13">
        <v>29383</v>
      </c>
      <c r="I22" s="13">
        <v>5563</v>
      </c>
      <c r="J22" s="13">
        <v>20192</v>
      </c>
      <c r="K22" s="11">
        <f t="shared" si="4"/>
        <v>372469</v>
      </c>
      <c r="L22" s="52"/>
    </row>
    <row r="23" spans="1:11" ht="17.25" customHeight="1">
      <c r="A23" s="12" t="s">
        <v>25</v>
      </c>
      <c r="B23" s="13">
        <v>1417</v>
      </c>
      <c r="C23" s="13">
        <v>1786</v>
      </c>
      <c r="D23" s="13">
        <v>1693</v>
      </c>
      <c r="E23" s="13">
        <v>984</v>
      </c>
      <c r="F23" s="13">
        <v>1573</v>
      </c>
      <c r="G23" s="13">
        <v>2488</v>
      </c>
      <c r="H23" s="13">
        <v>1200</v>
      </c>
      <c r="I23" s="13">
        <v>293</v>
      </c>
      <c r="J23" s="13">
        <v>543</v>
      </c>
      <c r="K23" s="11">
        <f t="shared" si="4"/>
        <v>11977</v>
      </c>
    </row>
    <row r="24" spans="1:11" ht="17.25" customHeight="1">
      <c r="A24" s="16" t="s">
        <v>26</v>
      </c>
      <c r="B24" s="13">
        <f>+B25+B26</f>
        <v>84392</v>
      </c>
      <c r="C24" s="13">
        <f aca="true" t="shared" si="7" ref="C24:J24">+C25+C26</f>
        <v>112571</v>
      </c>
      <c r="D24" s="13">
        <f t="shared" si="7"/>
        <v>125643</v>
      </c>
      <c r="E24" s="13">
        <f t="shared" si="7"/>
        <v>69011</v>
      </c>
      <c r="F24" s="13">
        <f t="shared" si="7"/>
        <v>95618</v>
      </c>
      <c r="G24" s="13">
        <f t="shared" si="7"/>
        <v>126894</v>
      </c>
      <c r="H24" s="13">
        <f t="shared" si="7"/>
        <v>52911</v>
      </c>
      <c r="I24" s="13">
        <f t="shared" si="7"/>
        <v>17257</v>
      </c>
      <c r="J24" s="13">
        <f t="shared" si="7"/>
        <v>56361</v>
      </c>
      <c r="K24" s="11">
        <f t="shared" si="4"/>
        <v>740658</v>
      </c>
    </row>
    <row r="25" spans="1:12" ht="17.25" customHeight="1">
      <c r="A25" s="12" t="s">
        <v>115</v>
      </c>
      <c r="B25" s="13">
        <v>39393</v>
      </c>
      <c r="C25" s="13">
        <v>56201</v>
      </c>
      <c r="D25" s="13">
        <v>65599</v>
      </c>
      <c r="E25" s="13">
        <v>36799</v>
      </c>
      <c r="F25" s="13">
        <v>45444</v>
      </c>
      <c r="G25" s="13">
        <v>57430</v>
      </c>
      <c r="H25" s="13">
        <v>26634</v>
      </c>
      <c r="I25" s="13">
        <v>10786</v>
      </c>
      <c r="J25" s="13">
        <v>28128</v>
      </c>
      <c r="K25" s="11">
        <f t="shared" si="4"/>
        <v>366414</v>
      </c>
      <c r="L25" s="52"/>
    </row>
    <row r="26" spans="1:12" ht="17.25" customHeight="1">
      <c r="A26" s="12" t="s">
        <v>116</v>
      </c>
      <c r="B26" s="13">
        <v>44999</v>
      </c>
      <c r="C26" s="13">
        <v>56370</v>
      </c>
      <c r="D26" s="13">
        <v>60044</v>
      </c>
      <c r="E26" s="13">
        <v>32212</v>
      </c>
      <c r="F26" s="13">
        <v>50174</v>
      </c>
      <c r="G26" s="13">
        <v>69464</v>
      </c>
      <c r="H26" s="13">
        <v>26277</v>
      </c>
      <c r="I26" s="13">
        <v>6471</v>
      </c>
      <c r="J26" s="13">
        <v>28233</v>
      </c>
      <c r="K26" s="11">
        <f t="shared" si="4"/>
        <v>374244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1392</v>
      </c>
      <c r="I27" s="11">
        <v>0</v>
      </c>
      <c r="J27" s="11">
        <v>0</v>
      </c>
      <c r="K27" s="11">
        <f t="shared" si="4"/>
        <v>1392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29287.65</v>
      </c>
      <c r="I35" s="19">
        <v>0</v>
      </c>
      <c r="J35" s="19">
        <v>0</v>
      </c>
      <c r="K35" s="23">
        <f>SUM(B35:J35)</f>
        <v>29287.65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919272.7</v>
      </c>
      <c r="C47" s="22">
        <f aca="true" t="shared" si="12" ref="C47:H47">+C48+C57</f>
        <v>1318503.33</v>
      </c>
      <c r="D47" s="22">
        <f t="shared" si="12"/>
        <v>1686685.2300000002</v>
      </c>
      <c r="E47" s="22">
        <f t="shared" si="12"/>
        <v>811008.2400000001</v>
      </c>
      <c r="F47" s="22">
        <f t="shared" si="12"/>
        <v>1204281.02</v>
      </c>
      <c r="G47" s="22">
        <f t="shared" si="12"/>
        <v>1632301.23</v>
      </c>
      <c r="H47" s="22">
        <f t="shared" si="12"/>
        <v>769984.0700000001</v>
      </c>
      <c r="I47" s="22">
        <f>+I48+I57</f>
        <v>303850.06999999995</v>
      </c>
      <c r="J47" s="22">
        <f>+J48+J57</f>
        <v>594217.75</v>
      </c>
      <c r="K47" s="22">
        <f>SUM(B47:J47)</f>
        <v>9240103.640000002</v>
      </c>
    </row>
    <row r="48" spans="1:11" ht="17.25" customHeight="1">
      <c r="A48" s="16" t="s">
        <v>108</v>
      </c>
      <c r="B48" s="23">
        <f>SUM(B49:B56)</f>
        <v>899876.38</v>
      </c>
      <c r="C48" s="23">
        <f aca="true" t="shared" si="13" ref="C48:J48">SUM(C49:C56)</f>
        <v>1294290.4000000001</v>
      </c>
      <c r="D48" s="23">
        <f t="shared" si="13"/>
        <v>1660501.87</v>
      </c>
      <c r="E48" s="23">
        <f t="shared" si="13"/>
        <v>788031.2000000001</v>
      </c>
      <c r="F48" s="23">
        <f t="shared" si="13"/>
        <v>1180105.92</v>
      </c>
      <c r="G48" s="23">
        <f t="shared" si="13"/>
        <v>1601629.3</v>
      </c>
      <c r="H48" s="23">
        <f t="shared" si="13"/>
        <v>749316.1300000001</v>
      </c>
      <c r="I48" s="23">
        <f t="shared" si="13"/>
        <v>303850.06999999995</v>
      </c>
      <c r="J48" s="23">
        <f t="shared" si="13"/>
        <v>579854.11</v>
      </c>
      <c r="K48" s="23">
        <f aca="true" t="shared" si="14" ref="K48:K57">SUM(B48:J48)</f>
        <v>9057455.379999999</v>
      </c>
    </row>
    <row r="49" spans="1:11" ht="17.25" customHeight="1">
      <c r="A49" s="34" t="s">
        <v>43</v>
      </c>
      <c r="B49" s="23">
        <f aca="true" t="shared" si="15" ref="B49:H49">ROUND(B30*B7,2)</f>
        <v>897290.59</v>
      </c>
      <c r="C49" s="23">
        <f t="shared" si="15"/>
        <v>1287630.7</v>
      </c>
      <c r="D49" s="23">
        <f t="shared" si="15"/>
        <v>1656415.09</v>
      </c>
      <c r="E49" s="23">
        <f t="shared" si="15"/>
        <v>785760.53</v>
      </c>
      <c r="F49" s="23">
        <f t="shared" si="15"/>
        <v>1176648.24</v>
      </c>
      <c r="G49" s="23">
        <f t="shared" si="15"/>
        <v>1596632.92</v>
      </c>
      <c r="H49" s="23">
        <f t="shared" si="15"/>
        <v>717438.3</v>
      </c>
      <c r="I49" s="23">
        <f>ROUND(I30*I7,2)</f>
        <v>302784.35</v>
      </c>
      <c r="J49" s="23">
        <f>ROUND(J30*J7,2)</f>
        <v>577637.07</v>
      </c>
      <c r="K49" s="23">
        <f t="shared" si="14"/>
        <v>8998237.790000001</v>
      </c>
    </row>
    <row r="50" spans="1:11" ht="17.25" customHeight="1">
      <c r="A50" s="34" t="s">
        <v>44</v>
      </c>
      <c r="B50" s="19">
        <v>0</v>
      </c>
      <c r="C50" s="23">
        <f>ROUND(C31*C7,2)</f>
        <v>2862.11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2862.11</v>
      </c>
    </row>
    <row r="51" spans="1:11" ht="17.25" customHeight="1">
      <c r="A51" s="66" t="s">
        <v>104</v>
      </c>
      <c r="B51" s="67">
        <f aca="true" t="shared" si="16" ref="B51:H51">ROUND(B32*B7,2)</f>
        <v>-1505.89</v>
      </c>
      <c r="C51" s="67">
        <f t="shared" si="16"/>
        <v>-1976.13</v>
      </c>
      <c r="D51" s="67">
        <f t="shared" si="16"/>
        <v>-2298.98</v>
      </c>
      <c r="E51" s="67">
        <f t="shared" si="16"/>
        <v>-1174.73</v>
      </c>
      <c r="F51" s="67">
        <f t="shared" si="16"/>
        <v>-1823.84</v>
      </c>
      <c r="G51" s="67">
        <f t="shared" si="16"/>
        <v>-2433.7</v>
      </c>
      <c r="H51" s="67">
        <f t="shared" si="16"/>
        <v>-1124.86</v>
      </c>
      <c r="I51" s="19">
        <v>0</v>
      </c>
      <c r="J51" s="19">
        <v>0</v>
      </c>
      <c r="K51" s="67">
        <f>SUM(B51:J51)</f>
        <v>-12338.130000000001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29287.65</v>
      </c>
      <c r="I53" s="31">
        <f>+I35</f>
        <v>0</v>
      </c>
      <c r="J53" s="31">
        <f>+J35</f>
        <v>0</v>
      </c>
      <c r="K53" s="23">
        <f t="shared" si="14"/>
        <v>29287.65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19396.32</v>
      </c>
      <c r="C57" s="36">
        <v>24212.93</v>
      </c>
      <c r="D57" s="36">
        <v>26183.36</v>
      </c>
      <c r="E57" s="36">
        <v>22977.04</v>
      </c>
      <c r="F57" s="36">
        <v>24175.1</v>
      </c>
      <c r="G57" s="36">
        <v>30671.93</v>
      </c>
      <c r="H57" s="36">
        <v>20667.94</v>
      </c>
      <c r="I57" s="19">
        <v>0</v>
      </c>
      <c r="J57" s="36">
        <v>14363.64</v>
      </c>
      <c r="K57" s="36">
        <f t="shared" si="14"/>
        <v>182648.26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-87369.6</v>
      </c>
      <c r="C61" s="35">
        <f t="shared" si="17"/>
        <v>-129550.87999999999</v>
      </c>
      <c r="D61" s="35">
        <f t="shared" si="17"/>
        <v>-128961.33</v>
      </c>
      <c r="E61" s="35">
        <f t="shared" si="17"/>
        <v>-79366.8</v>
      </c>
      <c r="F61" s="35">
        <f t="shared" si="17"/>
        <v>-85969.33</v>
      </c>
      <c r="G61" s="35">
        <f t="shared" si="17"/>
        <v>-106860.79999999999</v>
      </c>
      <c r="H61" s="35">
        <f t="shared" si="17"/>
        <v>-88741.4</v>
      </c>
      <c r="I61" s="35">
        <f t="shared" si="17"/>
        <v>-22179.730000000003</v>
      </c>
      <c r="J61" s="35">
        <f t="shared" si="17"/>
        <v>-45451.8</v>
      </c>
      <c r="K61" s="35">
        <f>SUM(B61:J61)</f>
        <v>-774451.67</v>
      </c>
    </row>
    <row r="62" spans="1:11" ht="18.75" customHeight="1">
      <c r="A62" s="16" t="s">
        <v>74</v>
      </c>
      <c r="B62" s="35">
        <f aca="true" t="shared" si="18" ref="B62:J62">B63+B64+B65+B66+B67+B68</f>
        <v>-87369.6</v>
      </c>
      <c r="C62" s="35">
        <f t="shared" si="18"/>
        <v>-129477.4</v>
      </c>
      <c r="D62" s="35">
        <f t="shared" si="18"/>
        <v>-126851.6</v>
      </c>
      <c r="E62" s="35">
        <f t="shared" si="18"/>
        <v>-79366.8</v>
      </c>
      <c r="F62" s="35">
        <f t="shared" si="18"/>
        <v>-85576</v>
      </c>
      <c r="G62" s="35">
        <f t="shared" si="18"/>
        <v>-106354.4</v>
      </c>
      <c r="H62" s="35">
        <f t="shared" si="18"/>
        <v>-88741.4</v>
      </c>
      <c r="I62" s="35">
        <f t="shared" si="18"/>
        <v>-19828.4</v>
      </c>
      <c r="J62" s="35">
        <f t="shared" si="18"/>
        <v>-45451.8</v>
      </c>
      <c r="K62" s="35">
        <f aca="true" t="shared" si="19" ref="K62:K91">SUM(B62:J62)</f>
        <v>-769017.4</v>
      </c>
    </row>
    <row r="63" spans="1:11" ht="18.75" customHeight="1">
      <c r="A63" s="12" t="s">
        <v>75</v>
      </c>
      <c r="B63" s="35">
        <f>-ROUND(B9*$D$3,2)</f>
        <v>-87369.6</v>
      </c>
      <c r="C63" s="35">
        <f aca="true" t="shared" si="20" ref="C63:J63">-ROUND(C9*$D$3,2)</f>
        <v>-129477.4</v>
      </c>
      <c r="D63" s="35">
        <f t="shared" si="20"/>
        <v>-126851.6</v>
      </c>
      <c r="E63" s="35">
        <f t="shared" si="20"/>
        <v>-79366.8</v>
      </c>
      <c r="F63" s="35">
        <f t="shared" si="20"/>
        <v>-85576</v>
      </c>
      <c r="G63" s="35">
        <f t="shared" si="20"/>
        <v>-106354.4</v>
      </c>
      <c r="H63" s="35">
        <f t="shared" si="20"/>
        <v>-88741.4</v>
      </c>
      <c r="I63" s="35">
        <f t="shared" si="20"/>
        <v>-19828.4</v>
      </c>
      <c r="J63" s="35">
        <f t="shared" si="20"/>
        <v>-45451.8</v>
      </c>
      <c r="K63" s="35">
        <f t="shared" si="19"/>
        <v>-769017.4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-73.48</v>
      </c>
      <c r="D69" s="67">
        <f t="shared" si="21"/>
        <v>-2109.73</v>
      </c>
      <c r="E69" s="67">
        <f t="shared" si="21"/>
        <v>0</v>
      </c>
      <c r="F69" s="67">
        <f t="shared" si="21"/>
        <v>-393.33</v>
      </c>
      <c r="G69" s="67">
        <f t="shared" si="21"/>
        <v>-506.4</v>
      </c>
      <c r="H69" s="67">
        <f t="shared" si="21"/>
        <v>0</v>
      </c>
      <c r="I69" s="67">
        <f t="shared" si="21"/>
        <v>-2351.33</v>
      </c>
      <c r="J69" s="67">
        <f t="shared" si="21"/>
        <v>0</v>
      </c>
      <c r="K69" s="67">
        <f t="shared" si="19"/>
        <v>-5434.27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-1000</v>
      </c>
      <c r="E84" s="19">
        <v>0</v>
      </c>
      <c r="F84" s="19">
        <v>0</v>
      </c>
      <c r="G84" s="19">
        <v>-500</v>
      </c>
      <c r="H84" s="19">
        <v>0</v>
      </c>
      <c r="I84" s="67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831903.1</v>
      </c>
      <c r="C104" s="24">
        <f t="shared" si="22"/>
        <v>1188952.4500000002</v>
      </c>
      <c r="D104" s="24">
        <f t="shared" si="22"/>
        <v>1557723.9000000001</v>
      </c>
      <c r="E104" s="24">
        <f t="shared" si="22"/>
        <v>731641.4400000001</v>
      </c>
      <c r="F104" s="24">
        <f t="shared" si="22"/>
        <v>1118311.69</v>
      </c>
      <c r="G104" s="24">
        <f t="shared" si="22"/>
        <v>1525440.4300000002</v>
      </c>
      <c r="H104" s="24">
        <f t="shared" si="22"/>
        <v>681242.67</v>
      </c>
      <c r="I104" s="24">
        <f>+I105+I106</f>
        <v>281670.3399999999</v>
      </c>
      <c r="J104" s="24">
        <f>+J105+J106</f>
        <v>548765.95</v>
      </c>
      <c r="K104" s="48">
        <f>SUM(B104:J104)</f>
        <v>8465651.969999999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812506.78</v>
      </c>
      <c r="C105" s="24">
        <f t="shared" si="23"/>
        <v>1164739.5200000003</v>
      </c>
      <c r="D105" s="24">
        <f t="shared" si="23"/>
        <v>1531540.54</v>
      </c>
      <c r="E105" s="24">
        <f t="shared" si="23"/>
        <v>708664.4</v>
      </c>
      <c r="F105" s="24">
        <f t="shared" si="23"/>
        <v>1094136.5899999999</v>
      </c>
      <c r="G105" s="24">
        <f t="shared" si="23"/>
        <v>1494768.5000000002</v>
      </c>
      <c r="H105" s="24">
        <f t="shared" si="23"/>
        <v>660574.7300000001</v>
      </c>
      <c r="I105" s="24">
        <f t="shared" si="23"/>
        <v>281670.3399999999</v>
      </c>
      <c r="J105" s="24">
        <f t="shared" si="23"/>
        <v>534402.3099999999</v>
      </c>
      <c r="K105" s="48">
        <f>SUM(B105:J105)</f>
        <v>8283003.71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19396.32</v>
      </c>
      <c r="C106" s="24">
        <f t="shared" si="24"/>
        <v>24212.93</v>
      </c>
      <c r="D106" s="24">
        <f t="shared" si="24"/>
        <v>26183.36</v>
      </c>
      <c r="E106" s="24">
        <f t="shared" si="24"/>
        <v>22977.04</v>
      </c>
      <c r="F106" s="24">
        <f t="shared" si="24"/>
        <v>24175.1</v>
      </c>
      <c r="G106" s="24">
        <f t="shared" si="24"/>
        <v>30671.93</v>
      </c>
      <c r="H106" s="24">
        <f t="shared" si="24"/>
        <v>20667.94</v>
      </c>
      <c r="I106" s="19">
        <f t="shared" si="24"/>
        <v>0</v>
      </c>
      <c r="J106" s="24">
        <f t="shared" si="24"/>
        <v>14363.64</v>
      </c>
      <c r="K106" s="48">
        <f>SUM(B106:J106)</f>
        <v>182648.26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8465651.989999998</v>
      </c>
      <c r="L112" s="54"/>
    </row>
    <row r="113" spans="1:11" ht="18.75" customHeight="1">
      <c r="A113" s="26" t="s">
        <v>70</v>
      </c>
      <c r="B113" s="27">
        <v>99210.05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99210.05</v>
      </c>
    </row>
    <row r="114" spans="1:11" ht="18.75" customHeight="1">
      <c r="A114" s="26" t="s">
        <v>71</v>
      </c>
      <c r="B114" s="27">
        <v>732693.05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732693.05</v>
      </c>
    </row>
    <row r="115" spans="1:11" ht="18.75" customHeight="1">
      <c r="A115" s="26" t="s">
        <v>72</v>
      </c>
      <c r="B115" s="40">
        <v>0</v>
      </c>
      <c r="C115" s="27">
        <f>+C104</f>
        <v>1188952.4500000002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1188952.4500000002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1557723.9000000001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1557723.9000000001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658477.3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658477.3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73164.14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73164.14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214451.8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214451.8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396558.62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396558.62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60455.89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60455.89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446845.39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446845.39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467413.59</v>
      </c>
      <c r="H123" s="40">
        <v>0</v>
      </c>
      <c r="I123" s="40">
        <v>0</v>
      </c>
      <c r="J123" s="40">
        <v>0</v>
      </c>
      <c r="K123" s="41">
        <f t="shared" si="25"/>
        <v>467413.59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39733.01</v>
      </c>
      <c r="H124" s="40">
        <v>0</v>
      </c>
      <c r="I124" s="40">
        <v>0</v>
      </c>
      <c r="J124" s="40">
        <v>0</v>
      </c>
      <c r="K124" s="41">
        <f t="shared" si="25"/>
        <v>39733.01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228823.93</v>
      </c>
      <c r="H125" s="40">
        <v>0</v>
      </c>
      <c r="I125" s="40">
        <v>0</v>
      </c>
      <c r="J125" s="40">
        <v>0</v>
      </c>
      <c r="K125" s="41">
        <f t="shared" si="25"/>
        <v>228823.93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195745.32</v>
      </c>
      <c r="H126" s="40">
        <v>0</v>
      </c>
      <c r="I126" s="40">
        <v>0</v>
      </c>
      <c r="J126" s="40">
        <v>0</v>
      </c>
      <c r="K126" s="41">
        <f t="shared" si="25"/>
        <v>195745.32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593724.59</v>
      </c>
      <c r="H127" s="40">
        <v>0</v>
      </c>
      <c r="I127" s="40">
        <v>0</v>
      </c>
      <c r="J127" s="40">
        <v>0</v>
      </c>
      <c r="K127" s="41">
        <f t="shared" si="25"/>
        <v>593724.59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242430.11</v>
      </c>
      <c r="I128" s="40">
        <v>0</v>
      </c>
      <c r="J128" s="40">
        <v>0</v>
      </c>
      <c r="K128" s="41">
        <f t="shared" si="25"/>
        <v>242430.11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438812.56</v>
      </c>
      <c r="I129" s="40">
        <v>0</v>
      </c>
      <c r="J129" s="40">
        <v>0</v>
      </c>
      <c r="K129" s="41">
        <f t="shared" si="25"/>
        <v>438812.56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281670.34</v>
      </c>
      <c r="J130" s="40">
        <v>0</v>
      </c>
      <c r="K130" s="41">
        <f t="shared" si="25"/>
        <v>281670.34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548765.95</v>
      </c>
      <c r="K131" s="44">
        <f t="shared" si="25"/>
        <v>548765.95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2017-06-22T22:16:50Z</dcterms:modified>
  <cp:category/>
  <cp:version/>
  <cp:contentType/>
  <cp:contentStatus/>
</cp:coreProperties>
</file>