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<sst xmlns="http://schemas.openxmlformats.org/spreadsheetml/2006/main" count="135" uniqueCount="135">
  <si>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</si>
  <si>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</si>
  <si>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</si>
  <si>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</si>
  <si>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</si>
  <si>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</si>
  <si>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</si>
  <si>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</si>
  <si>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</si>
  <si>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</si>
  <si>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</si>
  <si>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</si>
  <si>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</si>
  <si>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</si>
  <si>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</si>
  <si>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</si>
  <si>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</si>
  <si>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</si>
  <si>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</si>
  <si>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</si>
  <si>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</si>
  <si>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</si>
  <si>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</si>
  <si>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</si>
  <si>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</si>
  <si>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</si>
  <si>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</si>
  <si>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</si>
  <si>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</si>
  <si>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</si>
  <si>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</si>
  <si>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</si>
  <si>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</si>
  <si>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</si>
  <si>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</si>
  <si>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</si>
  <si>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</si>
  <si>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</si>
  <si>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</si>
  <si>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</si>
  <si>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</si>
  <si>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</si>
  <si>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</si>
  <si>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</si>
  <si>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</si>
  <si>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</si>
  <si>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</si>
  <si>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</si>
  <si>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</si>
  <si>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</si>
  <si>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</si>
  <si>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</si>
  <si>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</si>
  <si>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</si>
  <si>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</si>
  <si>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</si>
  <si>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</si>
  <si>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</si>
  <si>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</si>
  <si>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</si>
  <si>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</si>
  <si>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</si>
  <si>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</si>
  <si>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</si>
  <si>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</si>
  <si>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</si>
  <si>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</si>
  <si>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</si>
  <si>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</si>
  <si>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</si>
  <si>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</si>
  <si>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</si>
  <si>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</si>
  <si>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</si>
  <si>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</si>
  <si>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</si>
  <si>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</si>
  <si>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</si>
  <si>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</si>
  <si>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</si>
  <si>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</si>
  <si>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</si>
  <si>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</si>
  <si>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</si>
  <si>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</si>
  <si>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</si>
  <si>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</si>
  <si>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</si>
  <si>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</si>
  <si>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</si>
  <si>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</si>
  <si>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</si>
  <si>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</si>
  <si>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</si>
  <si>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</si>
  <si>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</si>
  <si>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</si>
  <si>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</si>
  <si>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</si>
  <si>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</si>
  <si>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</si>
  <si>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</si>
  <si>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</si>
  <si>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</si>
  <si>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</si>
  <si>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</si>
  <si>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</si>
  <si>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</si>
  <si>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</si>
  <si>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</si>
  <si>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</si>
  <si>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</si>
  <si>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</si>
  <si>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</si>
  <si>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</si>
  <si>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</si>
  <si>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</si>
  <si>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</si>
  <si>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</si>
  <si>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</si>
  <si>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</si>
  <si>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</si>
  <si>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</si>
  <si>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</si>
  <si>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</si>
  <si>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</si>
  <si>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</si>
  <si>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</si>
  <si>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</si>
  <si>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</si>
  <si>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</si>
  <si>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</si>
  <si>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</si>
  <si>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</si>
  <si>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15/06/17 - VENCIMENTO 22/06/17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</si>
</sst>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204378</v>
      </c>
      <c r="C7" s="9">
        <f t="shared" si="0"/>
        <v>270636</v>
      </c>
      <c r="D7" s="9">
        <f t="shared" si="0"/>
        <v>293515</v>
      </c>
      <c r="E7" s="9">
        <f t="shared" si="0"/>
        <v>164980</v>
      </c>
      <c r="F7" s="9">
        <f t="shared" si="0"/>
        <v>271873</v>
      </c>
      <c r="G7" s="9">
        <f t="shared" si="0"/>
        <v>453063</v>
      </c>
      <c r="H7" s="9">
        <f t="shared" si="0"/>
        <v>176356</v>
      </c>
      <c r="I7" s="9">
        <f t="shared" si="0"/>
        <v>30963</v>
      </c>
      <c r="J7" s="9">
        <f t="shared" si="0"/>
        <v>121982</v>
      </c>
      <c r="K7" s="9">
        <f t="shared" si="0"/>
        <v>1987746</v>
      </c>
      <c r="L7" s="52"/>
    </row>
    <row r="8" spans="1:11" ht="17.25" customHeight="1">
      <c r="A8" s="10" t="s">
        <v>97</v>
      </c>
      <c r="B8" s="11">
        <f>B9+B12+B16</f>
        <v>92428</v>
      </c>
      <c r="C8" s="11">
        <f aca="true" t="shared" si="1" ref="C8:J8">C9+C12+C16</f>
        <v>128212</v>
      </c>
      <c r="D8" s="11">
        <f t="shared" si="1"/>
        <v>130154</v>
      </c>
      <c r="E8" s="11">
        <f t="shared" si="1"/>
        <v>78914</v>
      </c>
      <c r="F8" s="11">
        <f t="shared" si="1"/>
        <v>120451</v>
      </c>
      <c r="G8" s="11">
        <f t="shared" si="1"/>
        <v>206100</v>
      </c>
      <c r="H8" s="11">
        <f t="shared" si="1"/>
        <v>91575</v>
      </c>
      <c r="I8" s="11">
        <f t="shared" si="1"/>
        <v>13314</v>
      </c>
      <c r="J8" s="11">
        <f t="shared" si="1"/>
        <v>55200</v>
      </c>
      <c r="K8" s="11">
        <f>SUM(B8:J8)</f>
        <v>916348</v>
      </c>
    </row>
    <row r="9" spans="1:11" ht="17.25" customHeight="1">
      <c r="A9" s="15" t="s">
        <v>16</v>
      </c>
      <c r="B9" s="13">
        <f>+B10+B11</f>
        <v>15676</v>
      </c>
      <c r="C9" s="13">
        <f aca="true" t="shared" si="2" ref="C9:J9">+C10+C11</f>
        <v>22811</v>
      </c>
      <c r="D9" s="13">
        <f t="shared" si="2"/>
        <v>21405</v>
      </c>
      <c r="E9" s="13">
        <f t="shared" si="2"/>
        <v>13341</v>
      </c>
      <c r="F9" s="13">
        <f t="shared" si="2"/>
        <v>16382</v>
      </c>
      <c r="G9" s="13">
        <f t="shared" si="2"/>
        <v>20795</v>
      </c>
      <c r="H9" s="13">
        <f t="shared" si="2"/>
        <v>17549</v>
      </c>
      <c r="I9" s="13">
        <f t="shared" si="2"/>
        <v>2712</v>
      </c>
      <c r="J9" s="13">
        <f t="shared" si="2"/>
        <v>8246</v>
      </c>
      <c r="K9" s="11">
        <f>SUM(B9:J9)</f>
        <v>138917</v>
      </c>
    </row>
    <row r="10" spans="1:11" ht="17.25" customHeight="1">
      <c r="A10" s="29" t="s">
        <v>17</v>
      </c>
      <c r="B10" s="13">
        <v>15676</v>
      </c>
      <c r="C10" s="13">
        <v>22811</v>
      </c>
      <c r="D10" s="13">
        <v>21405</v>
      </c>
      <c r="E10" s="13">
        <v>13341</v>
      </c>
      <c r="F10" s="13">
        <v>16382</v>
      </c>
      <c r="G10" s="13">
        <v>20795</v>
      </c>
      <c r="H10" s="13">
        <v>17549</v>
      </c>
      <c r="I10" s="13">
        <v>2712</v>
      </c>
      <c r="J10" s="13">
        <v>8246</v>
      </c>
      <c r="K10" s="11">
        <f>SUM(B10:J10)</f>
        <v>138917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70184</v>
      </c>
      <c r="C12" s="17">
        <f t="shared" si="3"/>
        <v>96535</v>
      </c>
      <c r="D12" s="17">
        <f t="shared" si="3"/>
        <v>99675</v>
      </c>
      <c r="E12" s="17">
        <f t="shared" si="3"/>
        <v>60454</v>
      </c>
      <c r="F12" s="17">
        <f t="shared" si="3"/>
        <v>93986</v>
      </c>
      <c r="G12" s="17">
        <f t="shared" si="3"/>
        <v>168199</v>
      </c>
      <c r="H12" s="17">
        <f t="shared" si="3"/>
        <v>68322</v>
      </c>
      <c r="I12" s="17">
        <f t="shared" si="3"/>
        <v>9613</v>
      </c>
      <c r="J12" s="17">
        <f t="shared" si="3"/>
        <v>43215</v>
      </c>
      <c r="K12" s="11">
        <f aca="true" t="shared" si="4" ref="K12:K27">SUM(B12:J12)</f>
        <v>710183</v>
      </c>
    </row>
    <row r="13" spans="1:13" ht="17.25" customHeight="1">
      <c r="A13" s="14" t="s">
        <v>19</v>
      </c>
      <c r="B13" s="13">
        <v>31477</v>
      </c>
      <c r="C13" s="13">
        <v>46729</v>
      </c>
      <c r="D13" s="13">
        <v>48504</v>
      </c>
      <c r="E13" s="13">
        <v>29491</v>
      </c>
      <c r="F13" s="13">
        <v>42582</v>
      </c>
      <c r="G13" s="13">
        <v>70302</v>
      </c>
      <c r="H13" s="13">
        <v>28772</v>
      </c>
      <c r="I13" s="13">
        <v>5069</v>
      </c>
      <c r="J13" s="13">
        <v>21488</v>
      </c>
      <c r="K13" s="11">
        <f t="shared" si="4"/>
        <v>324414</v>
      </c>
      <c r="L13" s="52"/>
      <c r="M13" s="53"/>
    </row>
    <row r="14" spans="1:12" ht="17.25" customHeight="1">
      <c r="A14" s="14" t="s">
        <v>20</v>
      </c>
      <c r="B14" s="13">
        <v>36826</v>
      </c>
      <c r="C14" s="13">
        <v>46906</v>
      </c>
      <c r="D14" s="13">
        <v>49243</v>
      </c>
      <c r="E14" s="13">
        <v>29363</v>
      </c>
      <c r="F14" s="13">
        <v>49505</v>
      </c>
      <c r="G14" s="13">
        <v>94887</v>
      </c>
      <c r="H14" s="13">
        <v>36759</v>
      </c>
      <c r="I14" s="13">
        <v>4273</v>
      </c>
      <c r="J14" s="13">
        <v>21070</v>
      </c>
      <c r="K14" s="11">
        <f t="shared" si="4"/>
        <v>368832</v>
      </c>
      <c r="L14" s="52"/>
    </row>
    <row r="15" spans="1:11" ht="17.25" customHeight="1">
      <c r="A15" s="14" t="s">
        <v>21</v>
      </c>
      <c r="B15" s="13">
        <v>1881</v>
      </c>
      <c r="C15" s="13">
        <v>2900</v>
      </c>
      <c r="D15" s="13">
        <v>1928</v>
      </c>
      <c r="E15" s="13">
        <v>1600</v>
      </c>
      <c r="F15" s="13">
        <v>1899</v>
      </c>
      <c r="G15" s="13">
        <v>3010</v>
      </c>
      <c r="H15" s="13">
        <v>2791</v>
      </c>
      <c r="I15" s="13">
        <v>271</v>
      </c>
      <c r="J15" s="13">
        <v>657</v>
      </c>
      <c r="K15" s="11">
        <f t="shared" si="4"/>
        <v>16937</v>
      </c>
    </row>
    <row r="16" spans="1:11" ht="17.25" customHeight="1">
      <c r="A16" s="15" t="s">
        <v>93</v>
      </c>
      <c r="B16" s="13">
        <f>B17+B18+B19</f>
        <v>6568</v>
      </c>
      <c r="C16" s="13">
        <f aca="true" t="shared" si="5" ref="C16:J16">C17+C18+C19</f>
        <v>8866</v>
      </c>
      <c r="D16" s="13">
        <f t="shared" si="5"/>
        <v>9074</v>
      </c>
      <c r="E16" s="13">
        <f t="shared" si="5"/>
        <v>5119</v>
      </c>
      <c r="F16" s="13">
        <f t="shared" si="5"/>
        <v>10083</v>
      </c>
      <c r="G16" s="13">
        <f t="shared" si="5"/>
        <v>17106</v>
      </c>
      <c r="H16" s="13">
        <f t="shared" si="5"/>
        <v>5704</v>
      </c>
      <c r="I16" s="13">
        <f t="shared" si="5"/>
        <v>989</v>
      </c>
      <c r="J16" s="13">
        <f t="shared" si="5"/>
        <v>3739</v>
      </c>
      <c r="K16" s="11">
        <f t="shared" si="4"/>
        <v>67248</v>
      </c>
    </row>
    <row r="17" spans="1:11" ht="17.25" customHeight="1">
      <c r="A17" s="14" t="s">
        <v>94</v>
      </c>
      <c r="B17" s="13">
        <v>6191</v>
      </c>
      <c r="C17" s="13">
        <v>8289</v>
      </c>
      <c r="D17" s="13">
        <v>8543</v>
      </c>
      <c r="E17" s="13">
        <v>4775</v>
      </c>
      <c r="F17" s="13">
        <v>9473</v>
      </c>
      <c r="G17" s="13">
        <v>15875</v>
      </c>
      <c r="H17" s="13">
        <v>5241</v>
      </c>
      <c r="I17" s="13">
        <v>933</v>
      </c>
      <c r="J17" s="13">
        <v>3537</v>
      </c>
      <c r="K17" s="11">
        <f t="shared" si="4"/>
        <v>62857</v>
      </c>
    </row>
    <row r="18" spans="1:11" ht="17.25" customHeight="1">
      <c r="A18" s="14" t="s">
        <v>95</v>
      </c>
      <c r="B18" s="13">
        <v>370</v>
      </c>
      <c r="C18" s="13">
        <v>567</v>
      </c>
      <c r="D18" s="13">
        <v>528</v>
      </c>
      <c r="E18" s="13">
        <v>339</v>
      </c>
      <c r="F18" s="13">
        <v>607</v>
      </c>
      <c r="G18" s="13">
        <v>1212</v>
      </c>
      <c r="H18" s="13">
        <v>460</v>
      </c>
      <c r="I18" s="13">
        <v>55</v>
      </c>
      <c r="J18" s="13">
        <v>201</v>
      </c>
      <c r="K18" s="11">
        <f t="shared" si="4"/>
        <v>4339</v>
      </c>
    </row>
    <row r="19" spans="1:11" ht="17.25" customHeight="1">
      <c r="A19" s="14" t="s">
        <v>96</v>
      </c>
      <c r="B19" s="13">
        <v>7</v>
      </c>
      <c r="C19" s="13">
        <v>10</v>
      </c>
      <c r="D19" s="13">
        <v>3</v>
      </c>
      <c r="E19" s="13">
        <v>5</v>
      </c>
      <c r="F19" s="13">
        <v>3</v>
      </c>
      <c r="G19" s="13">
        <v>19</v>
      </c>
      <c r="H19" s="13">
        <v>3</v>
      </c>
      <c r="I19" s="13">
        <v>1</v>
      </c>
      <c r="J19" s="13">
        <v>1</v>
      </c>
      <c r="K19" s="11">
        <f t="shared" si="4"/>
        <v>52</v>
      </c>
    </row>
    <row r="20" spans="1:11" ht="17.25" customHeight="1">
      <c r="A20" s="16" t="s">
        <v>22</v>
      </c>
      <c r="B20" s="11">
        <f>+B21+B22+B23</f>
        <v>56710</v>
      </c>
      <c r="C20" s="11">
        <f aca="true" t="shared" si="6" ref="C20:J20">+C21+C22+C23</f>
        <v>65005</v>
      </c>
      <c r="D20" s="11">
        <f t="shared" si="6"/>
        <v>80718</v>
      </c>
      <c r="E20" s="11">
        <f t="shared" si="6"/>
        <v>40932</v>
      </c>
      <c r="F20" s="11">
        <f t="shared" si="6"/>
        <v>85237</v>
      </c>
      <c r="G20" s="11">
        <f t="shared" si="6"/>
        <v>157925</v>
      </c>
      <c r="H20" s="11">
        <f t="shared" si="6"/>
        <v>45695</v>
      </c>
      <c r="I20" s="11">
        <f t="shared" si="6"/>
        <v>8531</v>
      </c>
      <c r="J20" s="11">
        <f t="shared" si="6"/>
        <v>29915</v>
      </c>
      <c r="K20" s="11">
        <f t="shared" si="4"/>
        <v>570668</v>
      </c>
    </row>
    <row r="21" spans="1:12" ht="17.25" customHeight="1">
      <c r="A21" s="12" t="s">
        <v>23</v>
      </c>
      <c r="B21" s="13">
        <v>29200</v>
      </c>
      <c r="C21" s="13">
        <v>37105</v>
      </c>
      <c r="D21" s="13">
        <v>45619</v>
      </c>
      <c r="E21" s="13">
        <v>23170</v>
      </c>
      <c r="F21" s="13">
        <v>44657</v>
      </c>
      <c r="G21" s="13">
        <v>74162</v>
      </c>
      <c r="H21" s="13">
        <v>23753</v>
      </c>
      <c r="I21" s="13">
        <v>5218</v>
      </c>
      <c r="J21" s="13">
        <v>16323</v>
      </c>
      <c r="K21" s="11">
        <f t="shared" si="4"/>
        <v>299207</v>
      </c>
      <c r="L21" s="52"/>
    </row>
    <row r="22" spans="1:12" ht="17.25" customHeight="1">
      <c r="A22" s="12" t="s">
        <v>24</v>
      </c>
      <c r="B22" s="13">
        <v>26575</v>
      </c>
      <c r="C22" s="13">
        <v>26764</v>
      </c>
      <c r="D22" s="13">
        <v>34031</v>
      </c>
      <c r="E22" s="13">
        <v>17188</v>
      </c>
      <c r="F22" s="13">
        <v>39544</v>
      </c>
      <c r="G22" s="13">
        <v>82017</v>
      </c>
      <c r="H22" s="13">
        <v>21046</v>
      </c>
      <c r="I22" s="13">
        <v>3192</v>
      </c>
      <c r="J22" s="13">
        <v>13261</v>
      </c>
      <c r="K22" s="11">
        <f t="shared" si="4"/>
        <v>263618</v>
      </c>
      <c r="L22" s="52"/>
    </row>
    <row r="23" spans="1:11" ht="17.25" customHeight="1">
      <c r="A23" s="12" t="s">
        <v>25</v>
      </c>
      <c r="B23" s="13">
        <v>935</v>
      </c>
      <c r="C23" s="13">
        <v>1136</v>
      </c>
      <c r="D23" s="13">
        <v>1068</v>
      </c>
      <c r="E23" s="13">
        <v>574</v>
      </c>
      <c r="F23" s="13">
        <v>1036</v>
      </c>
      <c r="G23" s="13">
        <v>1746</v>
      </c>
      <c r="H23" s="13">
        <v>896</v>
      </c>
      <c r="I23" s="13">
        <v>121</v>
      </c>
      <c r="J23" s="13">
        <v>331</v>
      </c>
      <c r="K23" s="11">
        <f t="shared" si="4"/>
        <v>7843</v>
      </c>
    </row>
    <row r="24" spans="1:11" ht="17.25" customHeight="1">
      <c r="A24" s="16" t="s">
        <v>26</v>
      </c>
      <c r="B24" s="13">
        <f>+B25+B26</f>
        <v>55240</v>
      </c>
      <c r="C24" s="13">
        <f aca="true" t="shared" si="7" ref="C24:J24">+C25+C26</f>
        <v>77419</v>
      </c>
      <c r="D24" s="13">
        <f t="shared" si="7"/>
        <v>82643</v>
      </c>
      <c r="E24" s="13">
        <f t="shared" si="7"/>
        <v>45134</v>
      </c>
      <c r="F24" s="13">
        <f t="shared" si="7"/>
        <v>66185</v>
      </c>
      <c r="G24" s="13">
        <f t="shared" si="7"/>
        <v>89038</v>
      </c>
      <c r="H24" s="13">
        <f t="shared" si="7"/>
        <v>37787</v>
      </c>
      <c r="I24" s="13">
        <f t="shared" si="7"/>
        <v>9118</v>
      </c>
      <c r="J24" s="13">
        <f t="shared" si="7"/>
        <v>36867</v>
      </c>
      <c r="K24" s="11">
        <f t="shared" si="4"/>
        <v>499431</v>
      </c>
    </row>
    <row r="25" spans="1:12" ht="17.25" customHeight="1">
      <c r="A25" s="12" t="s">
        <v>115</v>
      </c>
      <c r="B25" s="13">
        <v>25454</v>
      </c>
      <c r="C25" s="13">
        <v>37505</v>
      </c>
      <c r="D25" s="13">
        <v>44558</v>
      </c>
      <c r="E25" s="13">
        <v>24129</v>
      </c>
      <c r="F25" s="13">
        <v>31954</v>
      </c>
      <c r="G25" s="13">
        <v>40829</v>
      </c>
      <c r="H25" s="13">
        <v>18259</v>
      </c>
      <c r="I25" s="13">
        <v>5799</v>
      </c>
      <c r="J25" s="13">
        <v>18204</v>
      </c>
      <c r="K25" s="11">
        <f t="shared" si="4"/>
        <v>246691</v>
      </c>
      <c r="L25" s="52"/>
    </row>
    <row r="26" spans="1:12" ht="17.25" customHeight="1">
      <c r="A26" s="12" t="s">
        <v>116</v>
      </c>
      <c r="B26" s="13">
        <v>29786</v>
      </c>
      <c r="C26" s="13">
        <v>39914</v>
      </c>
      <c r="D26" s="13">
        <v>38085</v>
      </c>
      <c r="E26" s="13">
        <v>21005</v>
      </c>
      <c r="F26" s="13">
        <v>34231</v>
      </c>
      <c r="G26" s="13">
        <v>48209</v>
      </c>
      <c r="H26" s="13">
        <v>19528</v>
      </c>
      <c r="I26" s="13">
        <v>3319</v>
      </c>
      <c r="J26" s="13">
        <v>18663</v>
      </c>
      <c r="K26" s="11">
        <f t="shared" si="4"/>
        <v>252740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1299</v>
      </c>
      <c r="I27" s="11">
        <v>0</v>
      </c>
      <c r="J27" s="11">
        <v>0</v>
      </c>
      <c r="K27" s="11">
        <f t="shared" si="4"/>
        <v>1299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29560.5</v>
      </c>
      <c r="I35" s="19">
        <v>0</v>
      </c>
      <c r="J35" s="19">
        <v>0</v>
      </c>
      <c r="K35" s="23">
        <f>SUM(B35:J35)</f>
        <v>29560.5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607048.51</v>
      </c>
      <c r="C47" s="22">
        <f aca="true" t="shared" si="12" ref="C47:H47">+C48+C57</f>
        <v>894667.8200000001</v>
      </c>
      <c r="D47" s="22">
        <f t="shared" si="12"/>
        <v>1088489.33</v>
      </c>
      <c r="E47" s="22">
        <f t="shared" si="12"/>
        <v>531132.48</v>
      </c>
      <c r="F47" s="22">
        <f t="shared" si="12"/>
        <v>852552.13</v>
      </c>
      <c r="G47" s="22">
        <f t="shared" si="12"/>
        <v>1195542.05</v>
      </c>
      <c r="H47" s="22">
        <f t="shared" si="12"/>
        <v>570543.11</v>
      </c>
      <c r="I47" s="22">
        <f>+I48+I57</f>
        <v>162067.13</v>
      </c>
      <c r="J47" s="22">
        <f>+J48+J57</f>
        <v>392992.74</v>
      </c>
      <c r="K47" s="22">
        <f>SUM(B47:J47)</f>
        <v>6295035.300000001</v>
      </c>
    </row>
    <row r="48" spans="1:11" ht="17.25" customHeight="1">
      <c r="A48" s="16" t="s">
        <v>108</v>
      </c>
      <c r="B48" s="23">
        <f>SUM(B49:B56)</f>
        <v>587652.1900000001</v>
      </c>
      <c r="C48" s="23">
        <f aca="true" t="shared" si="13" ref="C48:J48">SUM(C49:C56)</f>
        <v>870454.89</v>
      </c>
      <c r="D48" s="23">
        <f t="shared" si="13"/>
        <v>1062305.97</v>
      </c>
      <c r="E48" s="23">
        <f t="shared" si="13"/>
        <v>508155.44</v>
      </c>
      <c r="F48" s="23">
        <f t="shared" si="13"/>
        <v>828377.03</v>
      </c>
      <c r="G48" s="23">
        <f t="shared" si="13"/>
        <v>1164870.12</v>
      </c>
      <c r="H48" s="23">
        <f t="shared" si="13"/>
        <v>549875.17</v>
      </c>
      <c r="I48" s="23">
        <f t="shared" si="13"/>
        <v>162067.13</v>
      </c>
      <c r="J48" s="23">
        <f t="shared" si="13"/>
        <v>378629.1</v>
      </c>
      <c r="K48" s="23">
        <f aca="true" t="shared" si="14" ref="K48:K57">SUM(B48:J48)</f>
        <v>6112387.039999999</v>
      </c>
    </row>
    <row r="49" spans="1:11" ht="17.25" customHeight="1">
      <c r="A49" s="34" t="s">
        <v>43</v>
      </c>
      <c r="B49" s="23">
        <f aca="true" t="shared" si="15" ref="B49:H49">ROUND(B30*B7,2)</f>
        <v>584541.52</v>
      </c>
      <c r="C49" s="23">
        <f t="shared" si="15"/>
        <v>864086.62</v>
      </c>
      <c r="D49" s="23">
        <f t="shared" si="15"/>
        <v>1057387.79</v>
      </c>
      <c r="E49" s="23">
        <f t="shared" si="15"/>
        <v>505465.72</v>
      </c>
      <c r="F49" s="23">
        <f t="shared" si="15"/>
        <v>824373.31</v>
      </c>
      <c r="G49" s="23">
        <f t="shared" si="15"/>
        <v>1159206.99</v>
      </c>
      <c r="H49" s="23">
        <f t="shared" si="15"/>
        <v>517410.87</v>
      </c>
      <c r="I49" s="23">
        <f>ROUND(I30*I7,2)</f>
        <v>161001.41</v>
      </c>
      <c r="J49" s="23">
        <f>ROUND(J30*J7,2)</f>
        <v>376412.06</v>
      </c>
      <c r="K49" s="23">
        <f t="shared" si="14"/>
        <v>6049886.29</v>
      </c>
    </row>
    <row r="50" spans="1:11" ht="17.25" customHeight="1">
      <c r="A50" s="34" t="s">
        <v>44</v>
      </c>
      <c r="B50" s="19">
        <v>0</v>
      </c>
      <c r="C50" s="23">
        <f>ROUND(C31*C7,2)</f>
        <v>1920.67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1920.67</v>
      </c>
    </row>
    <row r="51" spans="1:11" ht="17.25" customHeight="1">
      <c r="A51" s="66" t="s">
        <v>104</v>
      </c>
      <c r="B51" s="67">
        <f aca="true" t="shared" si="16" ref="B51:H51">ROUND(B32*B7,2)</f>
        <v>-981.01</v>
      </c>
      <c r="C51" s="67">
        <f t="shared" si="16"/>
        <v>-1326.12</v>
      </c>
      <c r="D51" s="67">
        <f t="shared" si="16"/>
        <v>-1467.58</v>
      </c>
      <c r="E51" s="67">
        <f t="shared" si="16"/>
        <v>-755.68</v>
      </c>
      <c r="F51" s="67">
        <f t="shared" si="16"/>
        <v>-1277.8</v>
      </c>
      <c r="G51" s="67">
        <f t="shared" si="16"/>
        <v>-1766.95</v>
      </c>
      <c r="H51" s="67">
        <f t="shared" si="16"/>
        <v>-811.24</v>
      </c>
      <c r="I51" s="19">
        <v>0</v>
      </c>
      <c r="J51" s="19">
        <v>0</v>
      </c>
      <c r="K51" s="67">
        <f>SUM(B51:J51)</f>
        <v>-8386.380000000001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29560.5</v>
      </c>
      <c r="I53" s="31">
        <f>+I35</f>
        <v>0</v>
      </c>
      <c r="J53" s="31">
        <f>+J35</f>
        <v>0</v>
      </c>
      <c r="K53" s="23">
        <f t="shared" si="14"/>
        <v>29560.5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-59568.8</v>
      </c>
      <c r="C61" s="35">
        <f t="shared" si="17"/>
        <v>-86755.28</v>
      </c>
      <c r="D61" s="35">
        <f t="shared" si="17"/>
        <v>-83448.73</v>
      </c>
      <c r="E61" s="35">
        <f t="shared" si="17"/>
        <v>-50695.8</v>
      </c>
      <c r="F61" s="35">
        <f t="shared" si="17"/>
        <v>-62644.93</v>
      </c>
      <c r="G61" s="35">
        <f t="shared" si="17"/>
        <v>-79527.4</v>
      </c>
      <c r="H61" s="35">
        <f t="shared" si="17"/>
        <v>-66686.2</v>
      </c>
      <c r="I61" s="35">
        <f t="shared" si="17"/>
        <v>-13156.93</v>
      </c>
      <c r="J61" s="35">
        <f t="shared" si="17"/>
        <v>-31334.8</v>
      </c>
      <c r="K61" s="35">
        <f>SUM(B61:J61)</f>
        <v>-533818.87</v>
      </c>
    </row>
    <row r="62" spans="1:11" ht="18.75" customHeight="1">
      <c r="A62" s="16" t="s">
        <v>74</v>
      </c>
      <c r="B62" s="35">
        <f aca="true" t="shared" si="18" ref="B62:J62">B63+B64+B65+B66+B67+B68</f>
        <v>-59568.8</v>
      </c>
      <c r="C62" s="35">
        <f t="shared" si="18"/>
        <v>-86681.8</v>
      </c>
      <c r="D62" s="35">
        <f t="shared" si="18"/>
        <v>-81339</v>
      </c>
      <c r="E62" s="35">
        <f t="shared" si="18"/>
        <v>-50695.8</v>
      </c>
      <c r="F62" s="35">
        <f t="shared" si="18"/>
        <v>-62251.6</v>
      </c>
      <c r="G62" s="35">
        <f t="shared" si="18"/>
        <v>-79021</v>
      </c>
      <c r="H62" s="35">
        <f t="shared" si="18"/>
        <v>-66686.2</v>
      </c>
      <c r="I62" s="35">
        <f t="shared" si="18"/>
        <v>-10305.6</v>
      </c>
      <c r="J62" s="35">
        <f t="shared" si="18"/>
        <v>-31334.8</v>
      </c>
      <c r="K62" s="35">
        <f aca="true" t="shared" si="19" ref="K62:K91">SUM(B62:J62)</f>
        <v>-527884.6</v>
      </c>
    </row>
    <row r="63" spans="1:11" ht="18.75" customHeight="1">
      <c r="A63" s="12" t="s">
        <v>75</v>
      </c>
      <c r="B63" s="35">
        <f>-ROUND(B9*$D$3,2)</f>
        <v>-59568.8</v>
      </c>
      <c r="C63" s="35">
        <f aca="true" t="shared" si="20" ref="C63:J63">-ROUND(C9*$D$3,2)</f>
        <v>-86681.8</v>
      </c>
      <c r="D63" s="35">
        <f t="shared" si="20"/>
        <v>-81339</v>
      </c>
      <c r="E63" s="35">
        <f t="shared" si="20"/>
        <v>-50695.8</v>
      </c>
      <c r="F63" s="35">
        <f t="shared" si="20"/>
        <v>-62251.6</v>
      </c>
      <c r="G63" s="35">
        <f t="shared" si="20"/>
        <v>-79021</v>
      </c>
      <c r="H63" s="35">
        <f t="shared" si="20"/>
        <v>-66686.2</v>
      </c>
      <c r="I63" s="35">
        <f t="shared" si="20"/>
        <v>-10305.6</v>
      </c>
      <c r="J63" s="35">
        <f t="shared" si="20"/>
        <v>-31334.8</v>
      </c>
      <c r="K63" s="35">
        <f t="shared" si="19"/>
        <v>-527884.6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-73.48</v>
      </c>
      <c r="D69" s="67">
        <f t="shared" si="21"/>
        <v>-2109.73</v>
      </c>
      <c r="E69" s="67">
        <f t="shared" si="21"/>
        <v>0</v>
      </c>
      <c r="F69" s="67">
        <f t="shared" si="21"/>
        <v>-393.33</v>
      </c>
      <c r="G69" s="67">
        <f t="shared" si="21"/>
        <v>-506.4</v>
      </c>
      <c r="H69" s="67">
        <f t="shared" si="21"/>
        <v>0</v>
      </c>
      <c r="I69" s="67">
        <f t="shared" si="21"/>
        <v>-2851.33</v>
      </c>
      <c r="J69" s="67">
        <f t="shared" si="21"/>
        <v>0</v>
      </c>
      <c r="K69" s="67">
        <f t="shared" si="19"/>
        <v>-5934.27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67">
        <v>-500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547479.71</v>
      </c>
      <c r="C104" s="24">
        <f t="shared" si="22"/>
        <v>807912.54</v>
      </c>
      <c r="D104" s="24">
        <f t="shared" si="22"/>
        <v>1005040.6</v>
      </c>
      <c r="E104" s="24">
        <f t="shared" si="22"/>
        <v>480436.68</v>
      </c>
      <c r="F104" s="24">
        <f t="shared" si="22"/>
        <v>789907.2000000001</v>
      </c>
      <c r="G104" s="24">
        <f t="shared" si="22"/>
        <v>1116014.6500000001</v>
      </c>
      <c r="H104" s="24">
        <f t="shared" si="22"/>
        <v>503856.91000000003</v>
      </c>
      <c r="I104" s="24">
        <f>+I105+I106</f>
        <v>148910.2</v>
      </c>
      <c r="J104" s="24">
        <f>+J105+J106</f>
        <v>361657.94</v>
      </c>
      <c r="K104" s="48">
        <f>SUM(B104:J104)</f>
        <v>5761216.430000002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528083.39</v>
      </c>
      <c r="C105" s="24">
        <f t="shared" si="23"/>
        <v>783699.61</v>
      </c>
      <c r="D105" s="24">
        <f t="shared" si="23"/>
        <v>978857.24</v>
      </c>
      <c r="E105" s="24">
        <f t="shared" si="23"/>
        <v>457459.64</v>
      </c>
      <c r="F105" s="24">
        <f t="shared" si="23"/>
        <v>765732.1000000001</v>
      </c>
      <c r="G105" s="24">
        <f t="shared" si="23"/>
        <v>1085342.7200000002</v>
      </c>
      <c r="H105" s="24">
        <f t="shared" si="23"/>
        <v>483188.97000000003</v>
      </c>
      <c r="I105" s="24">
        <f t="shared" si="23"/>
        <v>148910.2</v>
      </c>
      <c r="J105" s="24">
        <f t="shared" si="23"/>
        <v>347294.3</v>
      </c>
      <c r="K105" s="48">
        <f>SUM(B105:J105)</f>
        <v>5578568.170000001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19396.32</v>
      </c>
      <c r="C106" s="24">
        <f t="shared" si="24"/>
        <v>24212.93</v>
      </c>
      <c r="D106" s="24">
        <f t="shared" si="24"/>
        <v>26183.36</v>
      </c>
      <c r="E106" s="24">
        <f t="shared" si="24"/>
        <v>22977.04</v>
      </c>
      <c r="F106" s="24">
        <f t="shared" si="24"/>
        <v>24175.1</v>
      </c>
      <c r="G106" s="24">
        <f t="shared" si="24"/>
        <v>30671.93</v>
      </c>
      <c r="H106" s="24">
        <f t="shared" si="24"/>
        <v>20667.94</v>
      </c>
      <c r="I106" s="19">
        <f t="shared" si="24"/>
        <v>0</v>
      </c>
      <c r="J106" s="24">
        <f t="shared" si="24"/>
        <v>14363.64</v>
      </c>
      <c r="K106" s="48">
        <f>SUM(B106:J106)</f>
        <v>182648.26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5761216.430000002</v>
      </c>
      <c r="L112" s="54"/>
    </row>
    <row r="113" spans="1:11" ht="18.75" customHeight="1">
      <c r="A113" s="26" t="s">
        <v>70</v>
      </c>
      <c r="B113" s="27">
        <v>67240.4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67240.4</v>
      </c>
    </row>
    <row r="114" spans="1:11" ht="18.75" customHeight="1">
      <c r="A114" s="26" t="s">
        <v>71</v>
      </c>
      <c r="B114" s="27">
        <v>480239.31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480239.31</v>
      </c>
    </row>
    <row r="115" spans="1:11" ht="18.75" customHeight="1">
      <c r="A115" s="26" t="s">
        <v>72</v>
      </c>
      <c r="B115" s="40">
        <v>0</v>
      </c>
      <c r="C115" s="27">
        <f>+C104</f>
        <v>807912.54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807912.54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1005040.6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1005040.6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432393.02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432393.02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48043.66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48043.66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150610.45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150610.45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281561.44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281561.44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45469.76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45469.76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312265.55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312265.55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331799.51</v>
      </c>
      <c r="H123" s="40">
        <v>0</v>
      </c>
      <c r="I123" s="40">
        <v>0</v>
      </c>
      <c r="J123" s="40">
        <v>0</v>
      </c>
      <c r="K123" s="41">
        <f t="shared" si="25"/>
        <v>331799.51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31547.55</v>
      </c>
      <c r="H124" s="40">
        <v>0</v>
      </c>
      <c r="I124" s="40">
        <v>0</v>
      </c>
      <c r="J124" s="40">
        <v>0</v>
      </c>
      <c r="K124" s="41">
        <f t="shared" si="25"/>
        <v>31547.55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162794.49</v>
      </c>
      <c r="H125" s="40">
        <v>0</v>
      </c>
      <c r="I125" s="40">
        <v>0</v>
      </c>
      <c r="J125" s="40">
        <v>0</v>
      </c>
      <c r="K125" s="41">
        <f t="shared" si="25"/>
        <v>162794.49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150415.24</v>
      </c>
      <c r="H126" s="40">
        <v>0</v>
      </c>
      <c r="I126" s="40">
        <v>0</v>
      </c>
      <c r="J126" s="40">
        <v>0</v>
      </c>
      <c r="K126" s="41">
        <f t="shared" si="25"/>
        <v>150415.24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439457.86</v>
      </c>
      <c r="H127" s="40">
        <v>0</v>
      </c>
      <c r="I127" s="40">
        <v>0</v>
      </c>
      <c r="J127" s="40">
        <v>0</v>
      </c>
      <c r="K127" s="41">
        <f t="shared" si="25"/>
        <v>439457.86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180310.16</v>
      </c>
      <c r="I128" s="40">
        <v>0</v>
      </c>
      <c r="J128" s="40">
        <v>0</v>
      </c>
      <c r="K128" s="41">
        <f t="shared" si="25"/>
        <v>180310.16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323546.75</v>
      </c>
      <c r="I129" s="40">
        <v>0</v>
      </c>
      <c r="J129" s="40">
        <v>0</v>
      </c>
      <c r="K129" s="41">
        <f t="shared" si="25"/>
        <v>323546.75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148910.2</v>
      </c>
      <c r="J130" s="40">
        <v>0</v>
      </c>
      <c r="K130" s="41">
        <f t="shared" si="25"/>
        <v>148910.2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361657.94</v>
      </c>
      <c r="K131" s="44">
        <f t="shared" si="25"/>
        <v>361657.94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2017-06-22T21:51:41Z</dcterms:modified>
  <cp:category/>
  <cp:version/>
  <cp:contentType/>
  <cp:contentStatus/>
</cp:coreProperties>
</file>