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<sst xmlns="http://schemas.openxmlformats.org/spreadsheetml/2006/main" count="135" uniqueCount="148">
  <si>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</si>
  <si>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</si>
  <si>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</si>
  <si>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</si>
  <si>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</si>
  <si>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</si>
  <si>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</si>
  <si>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</si>
  <si>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</si>
  <si>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</si>
  <si>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</si>
  <si>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</si>
  <si>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</si>
  <si>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</si>
  <si>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</si>
  <si>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</si>
  <si>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</si>
  <si>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</si>
  <si>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</si>
  <si>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</si>
  <si>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</si>
  <si>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</si>
  <si>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</si>
  <si>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</si>
  <si>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</si>
  <si>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</si>
  <si>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</si>
  <si>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</si>
  <si>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</si>
  <si>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</si>
  <si>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</si>
  <si>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</si>
  <si>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</si>
  <si>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</si>
  <si>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</si>
  <si>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</si>
  <si>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</si>
  <si>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</si>
  <si>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</si>
  <si>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</si>
  <si>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</si>
  <si>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</si>
  <si>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</si>
  <si>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</si>
  <si>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</si>
  <si>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</si>
  <si>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</si>
  <si>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</si>
  <si>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</si>
  <si>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</si>
  <si>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</si>
  <si>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</si>
  <si>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</si>
  <si>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</si>
  <si>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</si>
  <si>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</si>
  <si>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</si>
  <si>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</si>
  <si>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</si>
  <si>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</si>
  <si>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</si>
  <si>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</si>
  <si>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</si>
  <si>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</si>
  <si>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</si>
  <si>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</si>
  <si>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</si>
  <si>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</si>
  <si>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</si>
  <si>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</si>
  <si>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</si>
  <si>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</si>
  <si>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</si>
  <si>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</si>
  <si>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</si>
  <si>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</si>
  <si>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</si>
  <si>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</si>
  <si>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</si>
  <si>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</si>
  <si>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</si>
  <si>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</si>
  <si>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</si>
  <si>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</si>
  <si>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</si>
  <si>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</si>
  <si>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</si>
  <si>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</si>
  <si>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</si>
  <si>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</si>
  <si>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</si>
  <si>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</si>
  <si>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</si>
  <si>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</si>
  <si>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</si>
  <si>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</si>
  <si>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</si>
  <si>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</si>
  <si>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</si>
  <si>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</si>
  <si>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</si>
  <si>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</si>
  <si>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</si>
  <si>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</si>
  <si>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</si>
  <si>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</si>
  <si>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</si>
  <si>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</si>
  <si>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</si>
  <si>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</si>
  <si>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</si>
  <si>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</si>
  <si>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</si>
  <si>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</si>
  <si>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</si>
  <si>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</si>
  <si>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</si>
  <si>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</si>
  <si>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</si>
  <si>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</si>
  <si>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</si>
  <si>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</si>
  <si>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</si>
  <si>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</si>
  <si>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</si>
  <si>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</si>
  <si>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</si>
  <si>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</si>
  <si>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</si>
  <si>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</si>
  <si>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</si>
  <si>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</si>
  <si>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</si>
  <si>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</si>
  <si>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28/05/17 - VENCIMENTO 02/06/17</t>
  </si>
  <si>
    <t>OPERAÇÃO 29/05/17 - VENCIMENTO 05/06/17</t>
  </si>
  <si>
    <t>OPERAÇÃO 30/05/17 - VENCIMENTO 06/06/17</t>
  </si>
  <si>
    <t>OPERAÇÃO 31/05/17 - VENCIMENTO 07/06/17</t>
  </si>
  <si>
    <t>OPERAÇÃO 01/06/17 - VENCIMENTO 08/06/17</t>
  </si>
  <si>
    <t>OPERAÇÃO 03/06/17 - VENCIMENTO 09/06/17</t>
  </si>
  <si>
    <t>OPERAÇÃO 02/06/17 - VENCIMENTO 09/06/17</t>
  </si>
  <si>
    <t>OPERAÇÃO 04/06/17 - VENCIMENTO 09/06/17</t>
  </si>
  <si>
    <t>OPERAÇÃO 05/06/17 - VENCIMENTO 12/06/17</t>
  </si>
  <si>
    <t>OPERAÇÃO 06/06/17 - VENCIMENTO 13/06/17</t>
  </si>
  <si>
    <t>OPERAÇÃO 07/06/17 - VENCIMENTO 14/06/17</t>
  </si>
  <si>
    <t>OPERAÇÃO 08/06/17 - VENCIMENTO 16/06/17</t>
  </si>
  <si>
    <t>OPERAÇÃO 09/06/17 - VENCIMENTO 19/06/17</t>
  </si>
  <si>
    <t>OPERAÇÃO 10/06/17 - VENCIMENTO 19/06/17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</si>
</sst>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147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171344</v>
      </c>
      <c r="C7" s="9">
        <f t="shared" si="0"/>
        <v>233432</v>
      </c>
      <c r="D7" s="9">
        <f t="shared" si="0"/>
        <v>253159</v>
      </c>
      <c r="E7" s="9">
        <f t="shared" si="0"/>
        <v>137366</v>
      </c>
      <c r="F7" s="9">
        <f t="shared" si="0"/>
        <v>240834</v>
      </c>
      <c r="G7" s="9">
        <f t="shared" si="0"/>
        <v>399760</v>
      </c>
      <c r="H7" s="9">
        <f t="shared" si="0"/>
        <v>147522</v>
      </c>
      <c r="I7" s="9">
        <f t="shared" si="0"/>
        <v>26279</v>
      </c>
      <c r="J7" s="9">
        <f t="shared" si="0"/>
        <v>113433</v>
      </c>
      <c r="K7" s="9">
        <f t="shared" si="0"/>
        <v>1723129</v>
      </c>
      <c r="L7" s="52"/>
    </row>
    <row r="8" spans="1:11" ht="17.25" customHeight="1">
      <c r="A8" s="10" t="s">
        <v>97</v>
      </c>
      <c r="B8" s="11">
        <f>B9+B12+B16</f>
        <v>76819</v>
      </c>
      <c r="C8" s="11">
        <f aca="true" t="shared" si="1" ref="C8:J8">C9+C12+C16</f>
        <v>109982</v>
      </c>
      <c r="D8" s="11">
        <f t="shared" si="1"/>
        <v>112368</v>
      </c>
      <c r="E8" s="11">
        <f t="shared" si="1"/>
        <v>65333</v>
      </c>
      <c r="F8" s="11">
        <f t="shared" si="1"/>
        <v>105759</v>
      </c>
      <c r="G8" s="11">
        <f t="shared" si="1"/>
        <v>181687</v>
      </c>
      <c r="H8" s="11">
        <f t="shared" si="1"/>
        <v>76991</v>
      </c>
      <c r="I8" s="11">
        <f t="shared" si="1"/>
        <v>10969</v>
      </c>
      <c r="J8" s="11">
        <f t="shared" si="1"/>
        <v>50075</v>
      </c>
      <c r="K8" s="11">
        <f>SUM(B8:J8)</f>
        <v>789983</v>
      </c>
    </row>
    <row r="9" spans="1:11" ht="17.25" customHeight="1">
      <c r="A9" s="15" t="s">
        <v>16</v>
      </c>
      <c r="B9" s="13">
        <f>+B10+B11</f>
        <v>13793</v>
      </c>
      <c r="C9" s="13">
        <f aca="true" t="shared" si="2" ref="C9:J9">+C10+C11</f>
        <v>22113</v>
      </c>
      <c r="D9" s="13">
        <f t="shared" si="2"/>
        <v>21253</v>
      </c>
      <c r="E9" s="13">
        <f t="shared" si="2"/>
        <v>12469</v>
      </c>
      <c r="F9" s="13">
        <f t="shared" si="2"/>
        <v>16125</v>
      </c>
      <c r="G9" s="13">
        <f t="shared" si="2"/>
        <v>21891</v>
      </c>
      <c r="H9" s="13">
        <f t="shared" si="2"/>
        <v>15243</v>
      </c>
      <c r="I9" s="13">
        <f t="shared" si="2"/>
        <v>2377</v>
      </c>
      <c r="J9" s="13">
        <f t="shared" si="2"/>
        <v>8679</v>
      </c>
      <c r="K9" s="11">
        <f>SUM(B9:J9)</f>
        <v>133943</v>
      </c>
    </row>
    <row r="10" spans="1:11" ht="17.25" customHeight="1">
      <c r="A10" s="29" t="s">
        <v>17</v>
      </c>
      <c r="B10" s="13">
        <v>27840</v>
      </c>
      <c r="C10" s="13">
        <v>40457</v>
      </c>
      <c r="D10" s="13">
        <v>39538</v>
      </c>
      <c r="E10" s="13">
        <v>25419</v>
      </c>
      <c r="F10" s="13">
        <v>27611</v>
      </c>
      <c r="G10" s="13">
        <v>35099</v>
      </c>
      <c r="H10" s="13">
        <v>29343</v>
      </c>
      <c r="I10" s="13">
        <v>5950</v>
      </c>
      <c r="J10" s="13">
        <v>14619</v>
      </c>
      <c r="K10" s="11">
        <f>SUM(B10:J10)</f>
        <v>133943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56158</v>
      </c>
      <c r="C12" s="17">
        <f t="shared" si="3"/>
        <v>78473</v>
      </c>
      <c r="D12" s="17">
        <f t="shared" si="3"/>
        <v>81668</v>
      </c>
      <c r="E12" s="17">
        <f t="shared" si="3"/>
        <v>47475</v>
      </c>
      <c r="F12" s="17">
        <f t="shared" si="3"/>
        <v>78616</v>
      </c>
      <c r="G12" s="17">
        <f t="shared" si="3"/>
        <v>140735</v>
      </c>
      <c r="H12" s="17">
        <f t="shared" si="3"/>
        <v>55708</v>
      </c>
      <c r="I12" s="17">
        <f t="shared" si="3"/>
        <v>7583</v>
      </c>
      <c r="J12" s="17">
        <f t="shared" si="3"/>
        <v>37087</v>
      </c>
      <c r="K12" s="11">
        <f aca="true" t="shared" si="4" ref="K12:K27">SUM(B12:J12)</f>
        <v>583503</v>
      </c>
    </row>
    <row r="13" spans="1:13" ht="17.25" customHeight="1">
      <c r="A13" s="14" t="s">
        <v>19</v>
      </c>
      <c r="B13" s="13">
        <v>61895</v>
      </c>
      <c r="C13" s="13">
        <v>87424</v>
      </c>
      <c r="D13" s="13">
        <v>98534</v>
      </c>
      <c r="E13" s="13">
        <v>56599</v>
      </c>
      <c r="F13" s="13">
        <v>77337</v>
      </c>
      <c r="G13" s="13">
        <v>120776</v>
      </c>
      <c r="H13" s="13">
        <v>49998</v>
      </c>
      <c r="I13" s="13">
        <v>11998</v>
      </c>
      <c r="J13" s="13">
        <v>40578</v>
      </c>
      <c r="K13" s="11">
        <f t="shared" si="4"/>
        <v>279776</v>
      </c>
      <c r="L13" s="52"/>
      <c r="M13" s="53"/>
    </row>
    <row r="14" spans="1:12" ht="17.25" customHeight="1">
      <c r="A14" s="14" t="s">
        <v>20</v>
      </c>
      <c r="B14" s="13">
        <v>64414</v>
      </c>
      <c r="C14" s="13">
        <v>76316</v>
      </c>
      <c r="D14" s="13">
        <v>85043</v>
      </c>
      <c r="E14" s="13">
        <v>51058</v>
      </c>
      <c r="F14" s="13">
        <v>78736</v>
      </c>
      <c r="G14" s="13">
        <v>143594</v>
      </c>
      <c r="H14" s="13">
        <v>57440</v>
      </c>
      <c r="I14" s="13">
        <v>8692</v>
      </c>
      <c r="J14" s="13">
        <v>36258</v>
      </c>
      <c r="K14" s="11">
        <f t="shared" si="4"/>
        <v>289720</v>
      </c>
      <c r="L14" s="52"/>
    </row>
    <row r="15" spans="1:11" ht="17.25" customHeight="1">
      <c r="A15" s="14" t="s">
        <v>21</v>
      </c>
      <c r="B15" s="13">
        <v>4327</v>
      </c>
      <c r="C15" s="13">
        <v>6152</v>
      </c>
      <c r="D15" s="13">
        <v>4341</v>
      </c>
      <c r="E15" s="13">
        <v>3920</v>
      </c>
      <c r="F15" s="13">
        <v>4228</v>
      </c>
      <c r="G15" s="13">
        <v>6092</v>
      </c>
      <c r="H15" s="13">
        <v>5732</v>
      </c>
      <c r="I15" s="13">
        <v>787</v>
      </c>
      <c r="J15" s="13">
        <v>1612</v>
      </c>
      <c r="K15" s="11">
        <f t="shared" si="4"/>
        <v>14007</v>
      </c>
    </row>
    <row r="16" spans="1:11" ht="17.25" customHeight="1">
      <c r="A16" s="15" t="s">
        <v>93</v>
      </c>
      <c r="B16" s="13">
        <f>B17+B18+B19</f>
        <v>6868</v>
      </c>
      <c r="C16" s="13">
        <f aca="true" t="shared" si="5" ref="C16:J16">C17+C18+C19</f>
        <v>9396</v>
      </c>
      <c r="D16" s="13">
        <f t="shared" si="5"/>
        <v>9447</v>
      </c>
      <c r="E16" s="13">
        <f t="shared" si="5"/>
        <v>5389</v>
      </c>
      <c r="F16" s="13">
        <f t="shared" si="5"/>
        <v>11018</v>
      </c>
      <c r="G16" s="13">
        <f t="shared" si="5"/>
        <v>19061</v>
      </c>
      <c r="H16" s="13">
        <f t="shared" si="5"/>
        <v>6040</v>
      </c>
      <c r="I16" s="13">
        <f t="shared" si="5"/>
        <v>1009</v>
      </c>
      <c r="J16" s="13">
        <f t="shared" si="5"/>
        <v>4309</v>
      </c>
      <c r="K16" s="11">
        <f t="shared" si="4"/>
        <v>72537</v>
      </c>
    </row>
    <row r="17" spans="1:11" ht="17.25" customHeight="1">
      <c r="A17" s="14" t="s">
        <v>94</v>
      </c>
      <c r="B17" s="13">
        <v>11096</v>
      </c>
      <c r="C17" s="13">
        <v>14443</v>
      </c>
      <c r="D17" s="13">
        <v>15280</v>
      </c>
      <c r="E17" s="13">
        <v>8575</v>
      </c>
      <c r="F17" s="13">
        <v>15928</v>
      </c>
      <c r="G17" s="13">
        <v>26116</v>
      </c>
      <c r="H17" s="13">
        <v>8928</v>
      </c>
      <c r="I17" s="13">
        <v>2115</v>
      </c>
      <c r="J17" s="13">
        <v>6372</v>
      </c>
      <c r="K17" s="11">
        <f t="shared" si="4"/>
        <v>57570</v>
      </c>
    </row>
    <row r="18" spans="1:11" ht="17.25" customHeight="1">
      <c r="A18" s="14" t="s">
        <v>95</v>
      </c>
      <c r="B18" s="13">
        <v>902</v>
      </c>
      <c r="C18" s="13">
        <v>1169</v>
      </c>
      <c r="D18" s="13">
        <v>1239</v>
      </c>
      <c r="E18" s="13">
        <v>819</v>
      </c>
      <c r="F18" s="13">
        <v>1371</v>
      </c>
      <c r="G18" s="13">
        <v>2605</v>
      </c>
      <c r="H18" s="13">
        <v>995</v>
      </c>
      <c r="I18" s="13">
        <v>130</v>
      </c>
      <c r="J18" s="13">
        <v>501</v>
      </c>
      <c r="K18" s="11">
        <f t="shared" si="4"/>
        <v>14898</v>
      </c>
    </row>
    <row r="19" spans="1:11" ht="17.25" customHeight="1">
      <c r="A19" s="14" t="s">
        <v>96</v>
      </c>
      <c r="B19" s="13">
        <v>6</v>
      </c>
      <c r="C19" s="13">
        <v>22</v>
      </c>
      <c r="D19" s="13">
        <v>9</v>
      </c>
      <c r="E19" s="13">
        <v>7</v>
      </c>
      <c r="F19" s="13">
        <v>7</v>
      </c>
      <c r="G19" s="13">
        <v>25</v>
      </c>
      <c r="H19" s="13">
        <v>8</v>
      </c>
      <c r="I19" s="13">
        <v>2</v>
      </c>
      <c r="J19" s="13">
        <v>2</v>
      </c>
      <c r="K19" s="11">
        <f t="shared" si="4"/>
        <v>69</v>
      </c>
    </row>
    <row r="20" spans="1:11" ht="17.25" customHeight="1">
      <c r="A20" s="16" t="s">
        <v>22</v>
      </c>
      <c r="B20" s="11">
        <f>+B21+B22+B23</f>
        <v>46043</v>
      </c>
      <c r="C20" s="11">
        <f aca="true" t="shared" si="6" ref="C20:J20">+C21+C22+C23</f>
        <v>54071</v>
      </c>
      <c r="D20" s="11">
        <f t="shared" si="6"/>
        <v>65547</v>
      </c>
      <c r="E20" s="11">
        <f t="shared" si="6"/>
        <v>32002</v>
      </c>
      <c r="F20" s="11">
        <f t="shared" si="6"/>
        <v>71347</v>
      </c>
      <c r="G20" s="11">
        <f t="shared" si="6"/>
        <v>131581</v>
      </c>
      <c r="H20" s="11">
        <f t="shared" si="6"/>
        <v>36468</v>
      </c>
      <c r="I20" s="11">
        <f t="shared" si="6"/>
        <v>6550</v>
      </c>
      <c r="J20" s="11">
        <f t="shared" si="6"/>
        <v>26306</v>
      </c>
      <c r="K20" s="11">
        <f t="shared" si="4"/>
        <v>469915</v>
      </c>
    </row>
    <row r="21" spans="1:12" ht="17.25" customHeight="1">
      <c r="A21" s="12" t="s">
        <v>23</v>
      </c>
      <c r="B21" s="13">
        <v>48973</v>
      </c>
      <c r="C21" s="13">
        <v>59955</v>
      </c>
      <c r="D21" s="13">
        <v>77726</v>
      </c>
      <c r="E21" s="13">
        <v>39357</v>
      </c>
      <c r="F21" s="13">
        <v>67343</v>
      </c>
      <c r="G21" s="13">
        <v>109854</v>
      </c>
      <c r="H21" s="13">
        <v>34999</v>
      </c>
      <c r="I21" s="13">
        <v>10286</v>
      </c>
      <c r="J21" s="13">
        <v>28850</v>
      </c>
      <c r="K21" s="11">
        <f t="shared" si="4"/>
        <v>261219</v>
      </c>
      <c r="L21" s="52"/>
    </row>
    <row r="22" spans="1:12" ht="17.25" customHeight="1">
      <c r="A22" s="12" t="s">
        <v>24</v>
      </c>
      <c r="B22" s="13">
        <v>44418</v>
      </c>
      <c r="C22" s="13">
        <v>43479</v>
      </c>
      <c r="D22" s="13">
        <v>56575</v>
      </c>
      <c r="E22" s="13">
        <v>30109</v>
      </c>
      <c r="F22" s="13">
        <v>60114</v>
      </c>
      <c r="G22" s="13">
        <v>121857</v>
      </c>
      <c r="H22" s="13">
        <v>32865</v>
      </c>
      <c r="I22" s="13">
        <v>6380</v>
      </c>
      <c r="J22" s="13">
        <v>22852</v>
      </c>
      <c r="K22" s="11">
        <f t="shared" si="4"/>
        <v>202713</v>
      </c>
      <c r="L22" s="52"/>
    </row>
    <row r="23" spans="1:11" ht="17.25" customHeight="1">
      <c r="A23" s="12" t="s">
        <v>25</v>
      </c>
      <c r="B23" s="13">
        <v>1883</v>
      </c>
      <c r="C23" s="13">
        <v>2339</v>
      </c>
      <c r="D23" s="13">
        <v>1978</v>
      </c>
      <c r="E23" s="13">
        <v>1384</v>
      </c>
      <c r="F23" s="13">
        <v>1993</v>
      </c>
      <c r="G23" s="13">
        <v>3375</v>
      </c>
      <c r="H23" s="13">
        <v>1912</v>
      </c>
      <c r="I23" s="13">
        <v>353</v>
      </c>
      <c r="J23" s="13">
        <v>753</v>
      </c>
      <c r="K23" s="11">
        <f t="shared" si="4"/>
        <v>5983</v>
      </c>
    </row>
    <row r="24" spans="1:11" ht="17.25" customHeight="1">
      <c r="A24" s="16" t="s">
        <v>26</v>
      </c>
      <c r="B24" s="13">
        <f>+B25+B26</f>
        <v>48482</v>
      </c>
      <c r="C24" s="13">
        <f aca="true" t="shared" si="7" ref="C24:J24">+C25+C26</f>
        <v>69379</v>
      </c>
      <c r="D24" s="13">
        <f t="shared" si="7"/>
        <v>75244</v>
      </c>
      <c r="E24" s="13">
        <f t="shared" si="7"/>
        <v>40031</v>
      </c>
      <c r="F24" s="13">
        <f t="shared" si="7"/>
        <v>63728</v>
      </c>
      <c r="G24" s="13">
        <f t="shared" si="7"/>
        <v>86492</v>
      </c>
      <c r="H24" s="13">
        <f t="shared" si="7"/>
        <v>32937</v>
      </c>
      <c r="I24" s="13">
        <f t="shared" si="7"/>
        <v>8760</v>
      </c>
      <c r="J24" s="13">
        <f t="shared" si="7"/>
        <v>37052</v>
      </c>
      <c r="K24" s="11">
        <f t="shared" si="4"/>
        <v>462105</v>
      </c>
    </row>
    <row r="25" spans="1:12" ht="17.25" customHeight="1">
      <c r="A25" s="12" t="s">
        <v>115</v>
      </c>
      <c r="B25" s="13">
        <v>42912</v>
      </c>
      <c r="C25" s="13">
        <v>61670</v>
      </c>
      <c r="D25" s="13">
        <v>72280</v>
      </c>
      <c r="E25" s="13">
        <v>40825</v>
      </c>
      <c r="F25" s="13">
        <v>50369</v>
      </c>
      <c r="G25" s="13">
        <v>63938</v>
      </c>
      <c r="H25" s="13">
        <v>29444</v>
      </c>
      <c r="I25" s="13">
        <v>11565</v>
      </c>
      <c r="J25" s="13">
        <v>32332</v>
      </c>
      <c r="K25" s="11">
        <f t="shared" si="4"/>
        <v>241045</v>
      </c>
      <c r="L25" s="52"/>
    </row>
    <row r="26" spans="1:12" ht="17.25" customHeight="1">
      <c r="A26" s="12" t="s">
        <v>116</v>
      </c>
      <c r="B26" s="13">
        <v>54022</v>
      </c>
      <c r="C26" s="13">
        <v>66743</v>
      </c>
      <c r="D26" s="13">
        <v>68262</v>
      </c>
      <c r="E26" s="13">
        <v>39060</v>
      </c>
      <c r="F26" s="13">
        <v>59505</v>
      </c>
      <c r="G26" s="13">
        <v>81211</v>
      </c>
      <c r="H26" s="13">
        <v>34783</v>
      </c>
      <c r="I26" s="13">
        <v>7750</v>
      </c>
      <c r="J26" s="13">
        <v>33607</v>
      </c>
      <c r="K26" s="11">
        <f t="shared" si="4"/>
        <v>221060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3287</v>
      </c>
      <c r="I27" s="11">
        <v>0</v>
      </c>
      <c r="J27" s="11">
        <v>0</v>
      </c>
      <c r="K27" s="11">
        <f t="shared" si="4"/>
        <v>1126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23050.26</v>
      </c>
      <c r="I35" s="19">
        <v>0</v>
      </c>
      <c r="J35" s="19">
        <v>0</v>
      </c>
      <c r="K35" s="23">
        <f>SUM(B35:J35)</f>
        <v>28163.53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498036.12999999995</v>
      </c>
      <c r="C47" s="22">
        <f aca="true" t="shared" si="12" ref="C47:H47">+C48+C57</f>
        <v>753723.46</v>
      </c>
      <c r="D47" s="22">
        <f t="shared" si="12"/>
        <v>916442.82</v>
      </c>
      <c r="E47" s="22">
        <f t="shared" si="12"/>
        <v>433957.38</v>
      </c>
      <c r="F47" s="22">
        <f t="shared" si="12"/>
        <v>736965.33</v>
      </c>
      <c r="G47" s="22">
        <f t="shared" si="12"/>
        <v>1028955.2999999999</v>
      </c>
      <c r="H47" s="22">
        <f t="shared" si="12"/>
        <v>471591.81</v>
      </c>
      <c r="I47" s="22">
        <f>+I48+I57</f>
        <v>133808.83</v>
      </c>
      <c r="J47" s="22">
        <f>+J48+J57</f>
        <v>356216.07999999996</v>
      </c>
      <c r="K47" s="22">
        <f>SUM(B47:J47)</f>
        <v>5329697.14</v>
      </c>
    </row>
    <row r="48" spans="1:11" ht="17.25" customHeight="1">
      <c r="A48" s="16" t="s">
        <v>108</v>
      </c>
      <c r="B48" s="23">
        <f>SUM(B49:B56)</f>
        <v>479331.39999999997</v>
      </c>
      <c r="C48" s="23">
        <f aca="true" t="shared" si="13" ref="C48:J48">SUM(C49:C56)</f>
        <v>730251.9099999999</v>
      </c>
      <c r="D48" s="23">
        <f t="shared" si="13"/>
        <v>891075.2</v>
      </c>
      <c r="E48" s="23">
        <f t="shared" si="13"/>
        <v>411658.63</v>
      </c>
      <c r="F48" s="23">
        <f t="shared" si="13"/>
        <v>713550.23</v>
      </c>
      <c r="G48" s="23">
        <f t="shared" si="13"/>
        <v>999474.4999999999</v>
      </c>
      <c r="H48" s="23">
        <f t="shared" si="13"/>
        <v>451652.42</v>
      </c>
      <c r="I48" s="23">
        <f t="shared" si="13"/>
        <v>133808.83</v>
      </c>
      <c r="J48" s="23">
        <f t="shared" si="13"/>
        <v>342255.13999999996</v>
      </c>
      <c r="K48" s="23">
        <f aca="true" t="shared" si="14" ref="K48:K57">SUM(B48:J48)</f>
        <v>5153058.259999999</v>
      </c>
    </row>
    <row r="49" spans="1:11" ht="17.25" customHeight="1">
      <c r="A49" s="34" t="s">
        <v>43</v>
      </c>
      <c r="B49" s="23">
        <f aca="true" t="shared" si="15" ref="B49:H49">ROUND(B30*B7,2)</f>
        <v>476062.17</v>
      </c>
      <c r="C49" s="23">
        <f t="shared" si="15"/>
        <v>724012.69</v>
      </c>
      <c r="D49" s="23">
        <f t="shared" si="15"/>
        <v>885955.24</v>
      </c>
      <c r="E49" s="23">
        <f t="shared" si="15"/>
        <v>408842.43</v>
      </c>
      <c r="F49" s="23">
        <f t="shared" si="15"/>
        <v>709400.63</v>
      </c>
      <c r="G49" s="23">
        <f t="shared" si="15"/>
        <v>993603.48</v>
      </c>
      <c r="H49" s="23">
        <f t="shared" si="15"/>
        <v>420452.45</v>
      </c>
      <c r="I49" s="23">
        <f>ROUND(I30*I7,2)</f>
        <v>132743.11</v>
      </c>
      <c r="J49" s="23">
        <f>ROUND(J30*J7,2)</f>
        <v>340038.1</v>
      </c>
      <c r="K49" s="23">
        <f t="shared" si="14"/>
        <v>5091110.3</v>
      </c>
    </row>
    <row r="50" spans="1:11" ht="17.25" customHeight="1">
      <c r="A50" s="34" t="s">
        <v>44</v>
      </c>
      <c r="B50" s="19">
        <v>0</v>
      </c>
      <c r="C50" s="23">
        <f>ROUND(C31*C7,2)</f>
        <v>1609.32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1609.32</v>
      </c>
    </row>
    <row r="51" spans="1:11" ht="17.25" customHeight="1">
      <c r="A51" s="66" t="s">
        <v>104</v>
      </c>
      <c r="B51" s="67">
        <f aca="true" t="shared" si="16" ref="B51:H51">ROUND(B32*B7,2)</f>
        <v>-822.45</v>
      </c>
      <c r="C51" s="67">
        <f t="shared" si="16"/>
        <v>-1143.82</v>
      </c>
      <c r="D51" s="67">
        <f t="shared" si="16"/>
        <v>-1265.8</v>
      </c>
      <c r="E51" s="67">
        <f t="shared" si="16"/>
        <v>-629.2</v>
      </c>
      <c r="F51" s="67">
        <f t="shared" si="16"/>
        <v>-1131.92</v>
      </c>
      <c r="G51" s="67">
        <f t="shared" si="16"/>
        <v>-1559.06</v>
      </c>
      <c r="H51" s="67">
        <f t="shared" si="16"/>
        <v>-678.6</v>
      </c>
      <c r="I51" s="19">
        <v>0</v>
      </c>
      <c r="J51" s="19">
        <v>0</v>
      </c>
      <c r="K51" s="67">
        <f>SUM(B51:J51)</f>
        <v>-7230.85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28163.53</v>
      </c>
      <c r="I53" s="31">
        <f>+I35</f>
        <v>0</v>
      </c>
      <c r="J53" s="31">
        <f>+J35</f>
        <v>0</v>
      </c>
      <c r="K53" s="23">
        <f t="shared" si="14"/>
        <v>28163.53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18706.71</v>
      </c>
      <c r="C57" s="36">
        <v>23466.97</v>
      </c>
      <c r="D57" s="36">
        <v>25369.97</v>
      </c>
      <c r="E57" s="36">
        <v>22300.15</v>
      </c>
      <c r="F57" s="36">
        <v>23418.68</v>
      </c>
      <c r="G57" s="36">
        <v>29470.06</v>
      </c>
      <c r="H57" s="36">
        <v>19932.44</v>
      </c>
      <c r="I57" s="19">
        <v>0</v>
      </c>
      <c r="J57" s="36">
        <v>13940.28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-52413.4</v>
      </c>
      <c r="C61" s="35">
        <f t="shared" si="17"/>
        <v>-84106.03</v>
      </c>
      <c r="D61" s="35">
        <f t="shared" si="17"/>
        <v>-81835.18999999999</v>
      </c>
      <c r="E61" s="35">
        <f t="shared" si="17"/>
        <v>-47382.2</v>
      </c>
      <c r="F61" s="35">
        <f t="shared" si="17"/>
        <v>-61655.65</v>
      </c>
      <c r="G61" s="35">
        <f t="shared" si="17"/>
        <v>-83191.84</v>
      </c>
      <c r="H61" s="35">
        <f t="shared" si="17"/>
        <v>-57923.4</v>
      </c>
      <c r="I61" s="35">
        <f t="shared" si="17"/>
        <v>-11808.08</v>
      </c>
      <c r="J61" s="35">
        <f t="shared" si="17"/>
        <v>-32980.2</v>
      </c>
      <c r="K61" s="35">
        <f>SUM(B61:J61)</f>
        <v>-513295.9900000001</v>
      </c>
    </row>
    <row r="62" spans="1:11" ht="18.75" customHeight="1">
      <c r="A62" s="16" t="s">
        <v>74</v>
      </c>
      <c r="B62" s="35">
        <f aca="true" t="shared" si="18" ref="B62:J62">B63+B64+B65+B66+B67+B68</f>
        <v>-52413.4</v>
      </c>
      <c r="C62" s="35">
        <f t="shared" si="18"/>
        <v>-84029.4</v>
      </c>
      <c r="D62" s="35">
        <f t="shared" si="18"/>
        <v>-80761.4</v>
      </c>
      <c r="E62" s="35">
        <f t="shared" si="18"/>
        <v>-47382.2</v>
      </c>
      <c r="F62" s="35">
        <f t="shared" si="18"/>
        <v>-61275</v>
      </c>
      <c r="G62" s="35">
        <f t="shared" si="18"/>
        <v>-83185.8</v>
      </c>
      <c r="H62" s="35">
        <f t="shared" si="18"/>
        <v>-57923.4</v>
      </c>
      <c r="I62" s="35">
        <f t="shared" si="18"/>
        <v>-9032.6</v>
      </c>
      <c r="J62" s="35">
        <f t="shared" si="18"/>
        <v>-32980.2</v>
      </c>
      <c r="K62" s="35">
        <f aca="true" t="shared" si="19" ref="K62:K91">SUM(B62:J62)</f>
        <v>-508983.39999999997</v>
      </c>
    </row>
    <row r="63" spans="1:11" ht="18.75" customHeight="1">
      <c r="A63" s="12" t="s">
        <v>75</v>
      </c>
      <c r="B63" s="35">
        <f>-ROUND(B9*$D$3,2)</f>
        <v>-52413.4</v>
      </c>
      <c r="C63" s="35">
        <f aca="true" t="shared" si="20" ref="C63:J63">-ROUND(C9*$D$3,2)</f>
        <v>-84029.4</v>
      </c>
      <c r="D63" s="35">
        <f t="shared" si="20"/>
        <v>-80761.4</v>
      </c>
      <c r="E63" s="35">
        <f t="shared" si="20"/>
        <v>-47382.2</v>
      </c>
      <c r="F63" s="35">
        <f t="shared" si="20"/>
        <v>-61275</v>
      </c>
      <c r="G63" s="35">
        <f t="shared" si="20"/>
        <v>-83185.8</v>
      </c>
      <c r="H63" s="35">
        <f t="shared" si="20"/>
        <v>-57923.4</v>
      </c>
      <c r="I63" s="35">
        <f t="shared" si="20"/>
        <v>-9032.6</v>
      </c>
      <c r="J63" s="35">
        <f t="shared" si="20"/>
        <v>-32980.2</v>
      </c>
      <c r="K63" s="35">
        <f t="shared" si="19"/>
        <v>-508983.39999999997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-1073.79</v>
      </c>
      <c r="E69" s="67">
        <f t="shared" si="21"/>
        <v>0</v>
      </c>
      <c r="F69" s="67">
        <f t="shared" si="21"/>
        <v>-380.65</v>
      </c>
      <c r="G69" s="67">
        <f t="shared" si="21"/>
        <v>-6.04</v>
      </c>
      <c r="H69" s="67">
        <f t="shared" si="21"/>
        <v>0</v>
      </c>
      <c r="I69" s="67">
        <f t="shared" si="21"/>
        <v>-2775.48</v>
      </c>
      <c r="J69" s="67">
        <f t="shared" si="21"/>
        <v>0</v>
      </c>
      <c r="K69" s="67">
        <f t="shared" si="19"/>
        <v>-4312.59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-69.36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445622.7299999999</v>
      </c>
      <c r="C104" s="24">
        <f t="shared" si="22"/>
        <v>669617.4299999999</v>
      </c>
      <c r="D104" s="24">
        <f t="shared" si="22"/>
        <v>834607.6299999999</v>
      </c>
      <c r="E104" s="24">
        <f t="shared" si="22"/>
        <v>386575.18</v>
      </c>
      <c r="F104" s="24">
        <f t="shared" si="22"/>
        <v>675309.6799999999</v>
      </c>
      <c r="G104" s="24">
        <f t="shared" si="22"/>
        <v>945763.4599999998</v>
      </c>
      <c r="H104" s="24">
        <f t="shared" si="22"/>
        <v>413668.41</v>
      </c>
      <c r="I104" s="24">
        <f>+I105+I106</f>
        <v>122000.74999999999</v>
      </c>
      <c r="J104" s="24">
        <f>+J105+J106</f>
        <v>323235.87999999995</v>
      </c>
      <c r="K104" s="48">
        <f>SUM(B104:J104)</f>
        <v>4816401.149999999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426917.99999999994</v>
      </c>
      <c r="C105" s="24">
        <f t="shared" si="23"/>
        <v>646145.8799999999</v>
      </c>
      <c r="D105" s="24">
        <f t="shared" si="23"/>
        <v>809240.0099999999</v>
      </c>
      <c r="E105" s="24">
        <f t="shared" si="23"/>
        <v>364276.43</v>
      </c>
      <c r="F105" s="24">
        <f t="shared" si="23"/>
        <v>651894.58</v>
      </c>
      <c r="G105" s="24">
        <f t="shared" si="23"/>
        <v>916282.6599999998</v>
      </c>
      <c r="H105" s="24">
        <f t="shared" si="23"/>
        <v>393729.01999999996</v>
      </c>
      <c r="I105" s="24">
        <f t="shared" si="23"/>
        <v>122000.74999999999</v>
      </c>
      <c r="J105" s="24">
        <f t="shared" si="23"/>
        <v>309274.93999999994</v>
      </c>
      <c r="K105" s="48">
        <f>SUM(B105:J105)</f>
        <v>4639762.27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4816401.159999999</v>
      </c>
      <c r="L112" s="54"/>
    </row>
    <row r="113" spans="1:11" ht="18.75" customHeight="1">
      <c r="A113" s="26" t="s">
        <v>70</v>
      </c>
      <c r="B113" s="27">
        <v>118525.86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51819.2</v>
      </c>
    </row>
    <row r="114" spans="1:11" ht="18.75" customHeight="1">
      <c r="A114" s="26" t="s">
        <v>71</v>
      </c>
      <c r="B114" s="27">
        <v>804431.97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393803.53</v>
      </c>
    </row>
    <row r="115" spans="1:11" ht="18.75" customHeight="1">
      <c r="A115" s="26" t="s">
        <v>72</v>
      </c>
      <c r="B115" s="40">
        <v>0</v>
      </c>
      <c r="C115" s="27">
        <f>+C104</f>
        <v>669617.4299999999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669617.4299999999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834607.6299999999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834607.6299999999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730931.68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347917.65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81214.64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38657.52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228725.61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127745.65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444652.36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238814.31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65739.98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40234.34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491620.69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268515.38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516941.79</v>
      </c>
      <c r="H123" s="40">
        <v>0</v>
      </c>
      <c r="I123" s="40">
        <v>0</v>
      </c>
      <c r="J123" s="40">
        <v>0</v>
      </c>
      <c r="K123" s="41">
        <f t="shared" si="25"/>
        <v>274580.94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42202.83</v>
      </c>
      <c r="H124" s="40">
        <v>0</v>
      </c>
      <c r="I124" s="40">
        <v>0</v>
      </c>
      <c r="J124" s="40">
        <v>0</v>
      </c>
      <c r="K124" s="41">
        <f t="shared" si="25"/>
        <v>27580.85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251093.06</v>
      </c>
      <c r="H125" s="40">
        <v>0</v>
      </c>
      <c r="I125" s="40">
        <v>0</v>
      </c>
      <c r="J125" s="40">
        <v>0</v>
      </c>
      <c r="K125" s="41">
        <f t="shared" si="25"/>
        <v>140738.63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208900.94</v>
      </c>
      <c r="H126" s="40">
        <v>0</v>
      </c>
      <c r="I126" s="40">
        <v>0</v>
      </c>
      <c r="J126" s="40">
        <v>0</v>
      </c>
      <c r="K126" s="41">
        <f t="shared" si="25"/>
        <v>130300.07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657586.71</v>
      </c>
      <c r="H127" s="40">
        <v>0</v>
      </c>
      <c r="I127" s="40">
        <v>0</v>
      </c>
      <c r="J127" s="40">
        <v>0</v>
      </c>
      <c r="K127" s="41">
        <f t="shared" si="25"/>
        <v>372562.99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261593.29</v>
      </c>
      <c r="I128" s="40">
        <v>0</v>
      </c>
      <c r="J128" s="40">
        <v>0</v>
      </c>
      <c r="K128" s="41">
        <f t="shared" si="25"/>
        <v>147330.33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498039.15</v>
      </c>
      <c r="I129" s="40">
        <v>0</v>
      </c>
      <c r="J129" s="40">
        <v>0</v>
      </c>
      <c r="K129" s="41">
        <f t="shared" si="25"/>
        <v>266338.08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309030.6</v>
      </c>
      <c r="J130" s="40">
        <v>0</v>
      </c>
      <c r="K130" s="41">
        <f t="shared" si="25"/>
        <v>122000.75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615110.95</v>
      </c>
      <c r="K131" s="44">
        <f t="shared" si="25"/>
        <v>323235.88</v>
      </c>
    </row>
    <row r="132" spans="1:11" ht="18.75" customHeight="1">
      <c r="A132" s="85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2017-06-01T18:54:57Z</dcterms:modified>
  <cp:category/>
  <cp:version/>
  <cp:contentType/>
  <cp:contentStatus/>
</cp:coreProperties>
</file>