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<sst xmlns="http://schemas.openxmlformats.org/spreadsheetml/2006/main" count="136" uniqueCount="136">
  <si>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</si>
  <si>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</si>
  <si>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</si>
  <si>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</si>
  <si>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</si>
  <si>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</si>
  <si>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</si>
  <si>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</si>
  <si>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</si>
  <si>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</si>
  <si>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</si>
  <si>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</si>
  <si>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</si>
  <si>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</si>
  <si>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</si>
  <si>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</si>
  <si>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</si>
  <si>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</si>
  <si>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</si>
  <si>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</si>
  <si>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</si>
  <si>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</si>
  <si>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</si>
  <si>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</si>
  <si>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</si>
  <si>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</si>
  <si>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</si>
  <si>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</si>
  <si>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</si>
  <si>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</si>
  <si>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</si>
  <si>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</si>
  <si>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</si>
  <si>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</si>
  <si>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</si>
  <si>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</si>
  <si>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</si>
  <si>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</si>
  <si>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</si>
  <si>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</si>
  <si>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</si>
  <si>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</si>
  <si>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</si>
  <si>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</si>
  <si>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</si>
  <si>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</si>
  <si>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</si>
  <si>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</si>
  <si>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</si>
  <si>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</si>
  <si>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</si>
  <si>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</si>
  <si>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</si>
  <si>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</si>
  <si>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</si>
  <si>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</si>
  <si>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</si>
  <si>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</si>
  <si>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</si>
  <si>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</si>
  <si>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</si>
  <si>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</si>
  <si>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</si>
  <si>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</si>
  <si>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</si>
  <si>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</si>
  <si>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</si>
  <si>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</si>
  <si>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</si>
  <si>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</si>
  <si>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</si>
  <si>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</si>
  <si>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</si>
  <si>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</si>
  <si>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</si>
  <si>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</si>
  <si>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</si>
  <si>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</si>
  <si>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</si>
  <si>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</si>
  <si>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</si>
  <si>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</si>
  <si>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</si>
  <si>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</si>
  <si>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</si>
  <si>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</si>
  <si>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</si>
  <si>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</si>
  <si>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</si>
  <si>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</si>
  <si>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</si>
  <si>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</si>
  <si>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</si>
  <si>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</si>
  <si>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</si>
  <si>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</si>
  <si>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</si>
  <si>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</si>
  <si>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</si>
  <si>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</si>
  <si>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</si>
  <si>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</si>
  <si>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</si>
  <si>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</si>
  <si>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</si>
  <si>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</si>
  <si>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</si>
  <si>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</si>
  <si>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</si>
  <si>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</si>
  <si>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</si>
  <si>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</si>
  <si>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</si>
  <si>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</si>
  <si>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</si>
  <si>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</si>
  <si>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</si>
  <si>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</si>
  <si>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</si>
  <si>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</si>
  <si>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</si>
  <si>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</si>
  <si>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</si>
  <si>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</si>
  <si>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</si>
  <si>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</si>
  <si>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</si>
  <si>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</si>
  <si>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</si>
  <si>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</si>
  <si>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</si>
  <si>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</si>
  <si>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</si>
  <si>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09/06/17 - VENCIMENTO 19/06/17</t>
  </si>
  <si>
    <t>6.2.13.  Pagamento por estimativa (1)</t>
  </si>
  <si>
    <t>Nota: (1) O pagamento por estimativa será revisado assim que ocorrer o processamento de passageiros transportados no sistema de bilhetagem eletrônica.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</si>
</sst>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77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90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3" t="s">
        <v>89</v>
      </c>
      <c r="J5" s="83" t="s">
        <v>88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609767</v>
      </c>
      <c r="C7" s="9">
        <f t="shared" si="0"/>
        <v>780130</v>
      </c>
      <c r="D7" s="9">
        <f t="shared" si="0"/>
        <v>827727</v>
      </c>
      <c r="E7" s="9">
        <f t="shared" si="0"/>
        <v>545681</v>
      </c>
      <c r="F7" s="9">
        <f t="shared" si="0"/>
        <v>764781</v>
      </c>
      <c r="G7" s="9">
        <f t="shared" si="0"/>
        <v>1242055</v>
      </c>
      <c r="H7" s="9">
        <f t="shared" si="0"/>
        <v>568968</v>
      </c>
      <c r="I7" s="9">
        <f t="shared" si="0"/>
        <v>122290</v>
      </c>
      <c r="J7" s="9">
        <f t="shared" si="0"/>
        <v>344341</v>
      </c>
      <c r="K7" s="9">
        <f t="shared" si="0"/>
        <v>5805740</v>
      </c>
      <c r="L7" s="52"/>
    </row>
    <row r="8" spans="1:11" ht="17.25" customHeight="1">
      <c r="A8" s="10" t="s">
        <v>96</v>
      </c>
      <c r="B8" s="11">
        <f>B9+B12+B16</f>
        <v>284789</v>
      </c>
      <c r="C8" s="11">
        <f aca="true" t="shared" si="1" ref="C8:J8">C9+C12+C16</f>
        <v>375126</v>
      </c>
      <c r="D8" s="11">
        <f t="shared" si="1"/>
        <v>372266</v>
      </c>
      <c r="E8" s="11">
        <f t="shared" si="1"/>
        <v>263451</v>
      </c>
      <c r="F8" s="11">
        <f t="shared" si="1"/>
        <v>354210</v>
      </c>
      <c r="G8" s="11">
        <f t="shared" si="1"/>
        <v>583320</v>
      </c>
      <c r="H8" s="11">
        <f t="shared" si="1"/>
        <v>291760</v>
      </c>
      <c r="I8" s="11">
        <f t="shared" si="1"/>
        <v>53522</v>
      </c>
      <c r="J8" s="11">
        <f t="shared" si="1"/>
        <v>151518</v>
      </c>
      <c r="K8" s="11">
        <f>SUM(B8:J8)</f>
        <v>2729962</v>
      </c>
    </row>
    <row r="9" spans="1:11" ht="17.25" customHeight="1">
      <c r="A9" s="15" t="s">
        <v>16</v>
      </c>
      <c r="B9" s="13">
        <f>+B10+B11</f>
        <v>35358</v>
      </c>
      <c r="C9" s="13">
        <f aca="true" t="shared" si="2" ref="C9:J9">+C10+C11</f>
        <v>49931</v>
      </c>
      <c r="D9" s="13">
        <f t="shared" si="2"/>
        <v>45111</v>
      </c>
      <c r="E9" s="13">
        <f t="shared" si="2"/>
        <v>33624</v>
      </c>
      <c r="F9" s="13">
        <f t="shared" si="2"/>
        <v>40754</v>
      </c>
      <c r="G9" s="13">
        <f t="shared" si="2"/>
        <v>49653</v>
      </c>
      <c r="H9" s="13">
        <f t="shared" si="2"/>
        <v>45636</v>
      </c>
      <c r="I9" s="13">
        <f t="shared" si="2"/>
        <v>7900</v>
      </c>
      <c r="J9" s="13">
        <f t="shared" si="2"/>
        <v>16987</v>
      </c>
      <c r="K9" s="11">
        <f>SUM(B9:J9)</f>
        <v>324954</v>
      </c>
    </row>
    <row r="10" spans="1:11" ht="17.25" customHeight="1">
      <c r="A10" s="29" t="s">
        <v>17</v>
      </c>
      <c r="B10" s="13">
        <v>35358</v>
      </c>
      <c r="C10" s="13">
        <v>49931</v>
      </c>
      <c r="D10" s="13">
        <v>45111</v>
      </c>
      <c r="E10" s="13">
        <v>33624</v>
      </c>
      <c r="F10" s="13">
        <v>40754</v>
      </c>
      <c r="G10" s="13">
        <v>49653</v>
      </c>
      <c r="H10" s="13">
        <v>45636</v>
      </c>
      <c r="I10" s="13">
        <v>7900</v>
      </c>
      <c r="J10" s="13">
        <v>16987</v>
      </c>
      <c r="K10" s="11">
        <f>SUM(B10:J10)</f>
        <v>324954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230376</v>
      </c>
      <c r="C12" s="17">
        <f t="shared" si="3"/>
        <v>299806</v>
      </c>
      <c r="D12" s="17">
        <f t="shared" si="3"/>
        <v>302651</v>
      </c>
      <c r="E12" s="17">
        <f t="shared" si="3"/>
        <v>213083</v>
      </c>
      <c r="F12" s="17">
        <f t="shared" si="3"/>
        <v>286377</v>
      </c>
      <c r="G12" s="17">
        <f t="shared" si="3"/>
        <v>486833</v>
      </c>
      <c r="H12" s="17">
        <f t="shared" si="3"/>
        <v>227821</v>
      </c>
      <c r="I12" s="17">
        <f t="shared" si="3"/>
        <v>41818</v>
      </c>
      <c r="J12" s="17">
        <f t="shared" si="3"/>
        <v>124415</v>
      </c>
      <c r="K12" s="11">
        <f aca="true" t="shared" si="4" ref="K12:K27">SUM(B12:J12)</f>
        <v>2213180</v>
      </c>
    </row>
    <row r="13" spans="1:13" ht="17.25" customHeight="1">
      <c r="A13" s="14" t="s">
        <v>19</v>
      </c>
      <c r="B13" s="13">
        <v>106530</v>
      </c>
      <c r="C13" s="13">
        <v>148690</v>
      </c>
      <c r="D13" s="13">
        <v>155737</v>
      </c>
      <c r="E13" s="13">
        <v>105370</v>
      </c>
      <c r="F13" s="13">
        <v>138774</v>
      </c>
      <c r="G13" s="13">
        <v>222920</v>
      </c>
      <c r="H13" s="13">
        <v>100452</v>
      </c>
      <c r="I13" s="13">
        <v>23014</v>
      </c>
      <c r="J13" s="13">
        <v>63201</v>
      </c>
      <c r="K13" s="11">
        <f t="shared" si="4"/>
        <v>1064688</v>
      </c>
      <c r="L13" s="52"/>
      <c r="M13" s="53"/>
    </row>
    <row r="14" spans="1:12" ht="17.25" customHeight="1">
      <c r="A14" s="14" t="s">
        <v>20</v>
      </c>
      <c r="B14" s="13">
        <v>114192</v>
      </c>
      <c r="C14" s="13">
        <v>136205</v>
      </c>
      <c r="D14" s="13">
        <v>136980</v>
      </c>
      <c r="E14" s="13">
        <v>98415</v>
      </c>
      <c r="F14" s="13">
        <v>137502</v>
      </c>
      <c r="G14" s="13">
        <v>248622</v>
      </c>
      <c r="H14" s="13">
        <v>111553</v>
      </c>
      <c r="I14" s="13">
        <v>16464</v>
      </c>
      <c r="J14" s="13">
        <v>57727</v>
      </c>
      <c r="K14" s="11">
        <f t="shared" si="4"/>
        <v>1057660</v>
      </c>
      <c r="L14" s="52"/>
    </row>
    <row r="15" spans="1:11" ht="17.25" customHeight="1">
      <c r="A15" s="14" t="s">
        <v>21</v>
      </c>
      <c r="B15" s="13">
        <v>9654</v>
      </c>
      <c r="C15" s="13">
        <v>14911</v>
      </c>
      <c r="D15" s="13">
        <v>9934</v>
      </c>
      <c r="E15" s="13">
        <v>9298</v>
      </c>
      <c r="F15" s="13">
        <v>10101</v>
      </c>
      <c r="G15" s="13">
        <v>15291</v>
      </c>
      <c r="H15" s="13">
        <v>15816</v>
      </c>
      <c r="I15" s="13">
        <v>2340</v>
      </c>
      <c r="J15" s="13">
        <v>3487</v>
      </c>
      <c r="K15" s="11">
        <f t="shared" si="4"/>
        <v>90832</v>
      </c>
    </row>
    <row r="16" spans="1:11" ht="17.25" customHeight="1">
      <c r="A16" s="15" t="s">
        <v>92</v>
      </c>
      <c r="B16" s="13">
        <f>B17+B18+B19</f>
        <v>19055</v>
      </c>
      <c r="C16" s="13">
        <f aca="true" t="shared" si="5" ref="C16:J16">C17+C18+C19</f>
        <v>25389</v>
      </c>
      <c r="D16" s="13">
        <f t="shared" si="5"/>
        <v>24504</v>
      </c>
      <c r="E16" s="13">
        <f t="shared" si="5"/>
        <v>16744</v>
      </c>
      <c r="F16" s="13">
        <f t="shared" si="5"/>
        <v>27079</v>
      </c>
      <c r="G16" s="13">
        <f t="shared" si="5"/>
        <v>46834</v>
      </c>
      <c r="H16" s="13">
        <f t="shared" si="5"/>
        <v>18303</v>
      </c>
      <c r="I16" s="13">
        <f t="shared" si="5"/>
        <v>3804</v>
      </c>
      <c r="J16" s="13">
        <f t="shared" si="5"/>
        <v>10116</v>
      </c>
      <c r="K16" s="11">
        <f t="shared" si="4"/>
        <v>191828</v>
      </c>
    </row>
    <row r="17" spans="1:11" ht="17.25" customHeight="1">
      <c r="A17" s="14" t="s">
        <v>93</v>
      </c>
      <c r="B17" s="13">
        <v>17485</v>
      </c>
      <c r="C17" s="13">
        <v>23478</v>
      </c>
      <c r="D17" s="13">
        <v>22601</v>
      </c>
      <c r="E17" s="13">
        <v>15232</v>
      </c>
      <c r="F17" s="13">
        <v>24822</v>
      </c>
      <c r="G17" s="13">
        <v>42629</v>
      </c>
      <c r="H17" s="13">
        <v>16595</v>
      </c>
      <c r="I17" s="13">
        <v>3535</v>
      </c>
      <c r="J17" s="13">
        <v>9380</v>
      </c>
      <c r="K17" s="11">
        <f t="shared" si="4"/>
        <v>175757</v>
      </c>
    </row>
    <row r="18" spans="1:11" ht="17.25" customHeight="1">
      <c r="A18" s="14" t="s">
        <v>94</v>
      </c>
      <c r="B18" s="13">
        <v>1553</v>
      </c>
      <c r="C18" s="13">
        <v>1888</v>
      </c>
      <c r="D18" s="13">
        <v>1891</v>
      </c>
      <c r="E18" s="13">
        <v>1495</v>
      </c>
      <c r="F18" s="13">
        <v>2245</v>
      </c>
      <c r="G18" s="13">
        <v>4169</v>
      </c>
      <c r="H18" s="13">
        <v>1685</v>
      </c>
      <c r="I18" s="13">
        <v>266</v>
      </c>
      <c r="J18" s="13">
        <v>736</v>
      </c>
      <c r="K18" s="11">
        <f t="shared" si="4"/>
        <v>15928</v>
      </c>
    </row>
    <row r="19" spans="1:11" ht="17.25" customHeight="1">
      <c r="A19" s="14" t="s">
        <v>95</v>
      </c>
      <c r="B19" s="13">
        <v>17</v>
      </c>
      <c r="C19" s="13">
        <v>23</v>
      </c>
      <c r="D19" s="13">
        <v>12</v>
      </c>
      <c r="E19" s="13">
        <v>17</v>
      </c>
      <c r="F19" s="13">
        <v>12</v>
      </c>
      <c r="G19" s="13">
        <v>36</v>
      </c>
      <c r="H19" s="13">
        <v>23</v>
      </c>
      <c r="I19" s="13">
        <v>3</v>
      </c>
      <c r="J19" s="13">
        <v>0</v>
      </c>
      <c r="K19" s="11">
        <f t="shared" si="4"/>
        <v>143</v>
      </c>
    </row>
    <row r="20" spans="1:11" ht="17.25" customHeight="1">
      <c r="A20" s="16" t="s">
        <v>22</v>
      </c>
      <c r="B20" s="11">
        <f>+B21+B22+B23</f>
        <v>165059</v>
      </c>
      <c r="C20" s="11">
        <f aca="true" t="shared" si="6" ref="C20:J20">+C21+C22+C23</f>
        <v>185869</v>
      </c>
      <c r="D20" s="11">
        <f t="shared" si="6"/>
        <v>219463</v>
      </c>
      <c r="E20" s="11">
        <f t="shared" si="6"/>
        <v>134893</v>
      </c>
      <c r="F20" s="11">
        <f t="shared" si="6"/>
        <v>219841</v>
      </c>
      <c r="G20" s="11">
        <f t="shared" si="6"/>
        <v>401698</v>
      </c>
      <c r="H20" s="11">
        <f t="shared" si="6"/>
        <v>140120</v>
      </c>
      <c r="I20" s="11">
        <f t="shared" si="6"/>
        <v>32204</v>
      </c>
      <c r="J20" s="11">
        <f t="shared" si="6"/>
        <v>84918</v>
      </c>
      <c r="K20" s="11">
        <f t="shared" si="4"/>
        <v>1584065</v>
      </c>
    </row>
    <row r="21" spans="1:12" ht="17.25" customHeight="1">
      <c r="A21" s="12" t="s">
        <v>23</v>
      </c>
      <c r="B21" s="13">
        <v>84335</v>
      </c>
      <c r="C21" s="13">
        <v>105160</v>
      </c>
      <c r="D21" s="13">
        <v>126298</v>
      </c>
      <c r="E21" s="13">
        <v>75055</v>
      </c>
      <c r="F21" s="13">
        <v>118794</v>
      </c>
      <c r="G21" s="13">
        <v>201462</v>
      </c>
      <c r="H21" s="13">
        <v>73808</v>
      </c>
      <c r="I21" s="13">
        <v>19612</v>
      </c>
      <c r="J21" s="13">
        <v>47491</v>
      </c>
      <c r="K21" s="11">
        <f t="shared" si="4"/>
        <v>852015</v>
      </c>
      <c r="L21" s="52"/>
    </row>
    <row r="22" spans="1:12" ht="17.25" customHeight="1">
      <c r="A22" s="12" t="s">
        <v>24</v>
      </c>
      <c r="B22" s="13">
        <v>76371</v>
      </c>
      <c r="C22" s="13">
        <v>75319</v>
      </c>
      <c r="D22" s="13">
        <v>88717</v>
      </c>
      <c r="E22" s="13">
        <v>56601</v>
      </c>
      <c r="F22" s="13">
        <v>96560</v>
      </c>
      <c r="G22" s="13">
        <v>192647</v>
      </c>
      <c r="H22" s="13">
        <v>60930</v>
      </c>
      <c r="I22" s="13">
        <v>11727</v>
      </c>
      <c r="J22" s="13">
        <v>35864</v>
      </c>
      <c r="K22" s="11">
        <f t="shared" si="4"/>
        <v>694736</v>
      </c>
      <c r="L22" s="52"/>
    </row>
    <row r="23" spans="1:11" ht="17.25" customHeight="1">
      <c r="A23" s="12" t="s">
        <v>25</v>
      </c>
      <c r="B23" s="13">
        <v>4353</v>
      </c>
      <c r="C23" s="13">
        <v>5390</v>
      </c>
      <c r="D23" s="13">
        <v>4448</v>
      </c>
      <c r="E23" s="13">
        <v>3237</v>
      </c>
      <c r="F23" s="13">
        <v>4487</v>
      </c>
      <c r="G23" s="13">
        <v>7589</v>
      </c>
      <c r="H23" s="13">
        <v>5382</v>
      </c>
      <c r="I23" s="13">
        <v>865</v>
      </c>
      <c r="J23" s="13">
        <v>1563</v>
      </c>
      <c r="K23" s="11">
        <f t="shared" si="4"/>
        <v>37314</v>
      </c>
    </row>
    <row r="24" spans="1:11" ht="17.25" customHeight="1">
      <c r="A24" s="16" t="s">
        <v>26</v>
      </c>
      <c r="B24" s="13">
        <f>+B25+B26</f>
        <v>159919</v>
      </c>
      <c r="C24" s="13">
        <f aca="true" t="shared" si="7" ref="C24:J24">+C25+C26</f>
        <v>219135</v>
      </c>
      <c r="D24" s="13">
        <f t="shared" si="7"/>
        <v>235998</v>
      </c>
      <c r="E24" s="13">
        <f t="shared" si="7"/>
        <v>147337</v>
      </c>
      <c r="F24" s="13">
        <f t="shared" si="7"/>
        <v>190730</v>
      </c>
      <c r="G24" s="13">
        <f t="shared" si="7"/>
        <v>257037</v>
      </c>
      <c r="H24" s="13">
        <f t="shared" si="7"/>
        <v>128121</v>
      </c>
      <c r="I24" s="13">
        <f t="shared" si="7"/>
        <v>36564</v>
      </c>
      <c r="J24" s="13">
        <f t="shared" si="7"/>
        <v>107905</v>
      </c>
      <c r="K24" s="11">
        <f t="shared" si="4"/>
        <v>1482746</v>
      </c>
    </row>
    <row r="25" spans="1:12" ht="17.25" customHeight="1">
      <c r="A25" s="12" t="s">
        <v>114</v>
      </c>
      <c r="B25" s="13">
        <v>65453</v>
      </c>
      <c r="C25" s="13">
        <v>100026</v>
      </c>
      <c r="D25" s="13">
        <v>116904</v>
      </c>
      <c r="E25" s="13">
        <v>70934</v>
      </c>
      <c r="F25" s="13">
        <v>85126</v>
      </c>
      <c r="G25" s="13">
        <v>110816</v>
      </c>
      <c r="H25" s="13">
        <v>55416</v>
      </c>
      <c r="I25" s="13">
        <v>19965</v>
      </c>
      <c r="J25" s="13">
        <v>49340</v>
      </c>
      <c r="K25" s="11">
        <f t="shared" si="4"/>
        <v>673980</v>
      </c>
      <c r="L25" s="52"/>
    </row>
    <row r="26" spans="1:12" ht="17.25" customHeight="1">
      <c r="A26" s="12" t="s">
        <v>115</v>
      </c>
      <c r="B26" s="13">
        <v>94466</v>
      </c>
      <c r="C26" s="13">
        <v>119109</v>
      </c>
      <c r="D26" s="13">
        <v>119094</v>
      </c>
      <c r="E26" s="13">
        <v>76403</v>
      </c>
      <c r="F26" s="13">
        <v>105604</v>
      </c>
      <c r="G26" s="13">
        <v>146221</v>
      </c>
      <c r="H26" s="13">
        <v>72705</v>
      </c>
      <c r="I26" s="13">
        <v>16599</v>
      </c>
      <c r="J26" s="13">
        <v>58565</v>
      </c>
      <c r="K26" s="11">
        <f t="shared" si="4"/>
        <v>808766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8967</v>
      </c>
      <c r="I27" s="11">
        <v>0</v>
      </c>
      <c r="J27" s="11">
        <v>0</v>
      </c>
      <c r="K27" s="11">
        <f t="shared" si="4"/>
        <v>8967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6861.69</v>
      </c>
      <c r="I35" s="19">
        <v>0</v>
      </c>
      <c r="J35" s="19">
        <v>0</v>
      </c>
      <c r="K35" s="23">
        <f>SUM(B35:J35)</f>
        <v>6861.69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1714048.14</v>
      </c>
      <c r="C47" s="22">
        <f aca="true" t="shared" si="12" ref="C47:H47">+C48+C57</f>
        <v>2450447.62</v>
      </c>
      <c r="D47" s="22">
        <f t="shared" si="12"/>
        <v>2924330.5</v>
      </c>
      <c r="E47" s="22">
        <f t="shared" si="12"/>
        <v>1647356.45</v>
      </c>
      <c r="F47" s="22">
        <f t="shared" si="12"/>
        <v>2277844.64</v>
      </c>
      <c r="G47" s="22">
        <f t="shared" si="12"/>
        <v>3119183.8300000005</v>
      </c>
      <c r="H47" s="22">
        <f t="shared" si="12"/>
        <v>1649507.6199999999</v>
      </c>
      <c r="I47" s="22">
        <f>+I48+I57</f>
        <v>618789.2</v>
      </c>
      <c r="J47" s="22">
        <f>+J48+J57</f>
        <v>1048388.3400000001</v>
      </c>
      <c r="K47" s="22">
        <f>SUM(B47:J47)</f>
        <v>17449896.34</v>
      </c>
    </row>
    <row r="48" spans="1:11" ht="17.25" customHeight="1">
      <c r="A48" s="16" t="s">
        <v>107</v>
      </c>
      <c r="B48" s="23">
        <f>SUM(B49:B56)</f>
        <v>1695341.43</v>
      </c>
      <c r="C48" s="23">
        <f aca="true" t="shared" si="13" ref="C48:J48">SUM(C49:C56)</f>
        <v>2426980.65</v>
      </c>
      <c r="D48" s="23">
        <f t="shared" si="13"/>
        <v>2898960.53</v>
      </c>
      <c r="E48" s="23">
        <f t="shared" si="13"/>
        <v>1625056.3</v>
      </c>
      <c r="F48" s="23">
        <f t="shared" si="13"/>
        <v>2254425.96</v>
      </c>
      <c r="G48" s="23">
        <f t="shared" si="13"/>
        <v>3089713.7700000005</v>
      </c>
      <c r="H48" s="23">
        <f t="shared" si="13"/>
        <v>1629575.18</v>
      </c>
      <c r="I48" s="23">
        <f t="shared" si="13"/>
        <v>618789.2</v>
      </c>
      <c r="J48" s="23">
        <f t="shared" si="13"/>
        <v>1034448.06</v>
      </c>
      <c r="K48" s="23">
        <f aca="true" t="shared" si="14" ref="K48:K57">SUM(B48:J48)</f>
        <v>17273291.08</v>
      </c>
    </row>
    <row r="49" spans="1:11" ht="17.25" customHeight="1">
      <c r="A49" s="34" t="s">
        <v>43</v>
      </c>
      <c r="B49" s="23">
        <f aca="true" t="shared" si="15" ref="B49:H49">ROUND(B30*B7,2)</f>
        <v>1694176.63</v>
      </c>
      <c r="C49" s="23">
        <f t="shared" si="15"/>
        <v>2419651.21</v>
      </c>
      <c r="D49" s="23">
        <f t="shared" si="15"/>
        <v>2896713.41</v>
      </c>
      <c r="E49" s="23">
        <f t="shared" si="15"/>
        <v>1624110.36</v>
      </c>
      <c r="F49" s="23">
        <f t="shared" si="15"/>
        <v>2252738.91</v>
      </c>
      <c r="G49" s="23">
        <f t="shared" si="15"/>
        <v>3087127.7</v>
      </c>
      <c r="H49" s="23">
        <f t="shared" si="15"/>
        <v>1621615.7</v>
      </c>
      <c r="I49" s="23">
        <f>ROUND(I30*I7,2)</f>
        <v>617723.48</v>
      </c>
      <c r="J49" s="23">
        <f>ROUND(J30*J7,2)</f>
        <v>1032231.02</v>
      </c>
      <c r="K49" s="23">
        <f t="shared" si="14"/>
        <v>17246088.419999998</v>
      </c>
    </row>
    <row r="50" spans="1:11" ht="17.25" customHeight="1">
      <c r="A50" s="34" t="s">
        <v>44</v>
      </c>
      <c r="B50" s="19">
        <v>0</v>
      </c>
      <c r="C50" s="23">
        <f>ROUND(C31*C7,2)</f>
        <v>5378.36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5378.36</v>
      </c>
    </row>
    <row r="51" spans="1:11" ht="17.25" customHeight="1">
      <c r="A51" s="66" t="s">
        <v>103</v>
      </c>
      <c r="B51" s="67">
        <f aca="true" t="shared" si="16" ref="B51:H51">ROUND(B32*B7,2)</f>
        <v>-2926.88</v>
      </c>
      <c r="C51" s="67">
        <f t="shared" si="16"/>
        <v>-3822.64</v>
      </c>
      <c r="D51" s="67">
        <f t="shared" si="16"/>
        <v>-4138.64</v>
      </c>
      <c r="E51" s="67">
        <f t="shared" si="16"/>
        <v>-2499.46</v>
      </c>
      <c r="F51" s="67">
        <f t="shared" si="16"/>
        <v>-3594.47</v>
      </c>
      <c r="G51" s="67">
        <f t="shared" si="16"/>
        <v>-4844.01</v>
      </c>
      <c r="H51" s="67">
        <f t="shared" si="16"/>
        <v>-2617.25</v>
      </c>
      <c r="I51" s="19">
        <v>0</v>
      </c>
      <c r="J51" s="19">
        <v>0</v>
      </c>
      <c r="K51" s="67">
        <f>SUM(B51:J51)</f>
        <v>-24443.35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6861.69</v>
      </c>
      <c r="I53" s="31">
        <f>+I35</f>
        <v>0</v>
      </c>
      <c r="J53" s="31">
        <f>+J35</f>
        <v>0</v>
      </c>
      <c r="K53" s="23">
        <f t="shared" si="14"/>
        <v>6861.69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176605.25999999998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-225114.12</v>
      </c>
      <c r="C61" s="35">
        <f t="shared" si="17"/>
        <v>-274422.3</v>
      </c>
      <c r="D61" s="35">
        <f t="shared" si="17"/>
        <v>657357.6399999999</v>
      </c>
      <c r="E61" s="35">
        <f t="shared" si="17"/>
        <v>-240195.40999999997</v>
      </c>
      <c r="F61" s="35">
        <f t="shared" si="17"/>
        <v>-271976.65</v>
      </c>
      <c r="G61" s="35">
        <f t="shared" si="17"/>
        <v>-310755.38</v>
      </c>
      <c r="H61" s="35">
        <f t="shared" si="17"/>
        <v>-229886.97999999998</v>
      </c>
      <c r="I61" s="35">
        <f t="shared" si="17"/>
        <v>-115005.14</v>
      </c>
      <c r="J61" s="35">
        <f t="shared" si="17"/>
        <v>-101100.38</v>
      </c>
      <c r="K61" s="35">
        <f>SUM(B61:J61)</f>
        <v>-1111098.7200000002</v>
      </c>
    </row>
    <row r="62" spans="1:11" ht="18.75" customHeight="1">
      <c r="A62" s="16" t="s">
        <v>73</v>
      </c>
      <c r="B62" s="35">
        <f aca="true" t="shared" si="18" ref="B62:J62">B63+B64+B65+B66+B67+B68</f>
        <v>-134360.4</v>
      </c>
      <c r="C62" s="35">
        <f t="shared" si="18"/>
        <v>-189737.8</v>
      </c>
      <c r="D62" s="35">
        <f t="shared" si="18"/>
        <v>-171421.8</v>
      </c>
      <c r="E62" s="35">
        <f t="shared" si="18"/>
        <v>-127771.2</v>
      </c>
      <c r="F62" s="35">
        <f t="shared" si="18"/>
        <v>-154865.2</v>
      </c>
      <c r="G62" s="35">
        <f t="shared" si="18"/>
        <v>-188681.4</v>
      </c>
      <c r="H62" s="35">
        <f t="shared" si="18"/>
        <v>-173416.8</v>
      </c>
      <c r="I62" s="35">
        <f t="shared" si="18"/>
        <v>-30020</v>
      </c>
      <c r="J62" s="35">
        <f t="shared" si="18"/>
        <v>-64550.6</v>
      </c>
      <c r="K62" s="35">
        <f aca="true" t="shared" si="19" ref="K62:K91">SUM(B62:J62)</f>
        <v>-1234825.2</v>
      </c>
    </row>
    <row r="63" spans="1:11" ht="18.75" customHeight="1">
      <c r="A63" s="12" t="s">
        <v>74</v>
      </c>
      <c r="B63" s="35">
        <f>-ROUND(B9*$D$3,2)</f>
        <v>-134360.4</v>
      </c>
      <c r="C63" s="35">
        <f aca="true" t="shared" si="20" ref="C63:J63">-ROUND(C9*$D$3,2)</f>
        <v>-189737.8</v>
      </c>
      <c r="D63" s="35">
        <f t="shared" si="20"/>
        <v>-171421.8</v>
      </c>
      <c r="E63" s="35">
        <f t="shared" si="20"/>
        <v>-127771.2</v>
      </c>
      <c r="F63" s="35">
        <f t="shared" si="20"/>
        <v>-154865.2</v>
      </c>
      <c r="G63" s="35">
        <f t="shared" si="20"/>
        <v>-188681.4</v>
      </c>
      <c r="H63" s="35">
        <f t="shared" si="20"/>
        <v>-173416.8</v>
      </c>
      <c r="I63" s="35">
        <f t="shared" si="20"/>
        <v>-30020</v>
      </c>
      <c r="J63" s="35">
        <f t="shared" si="20"/>
        <v>-64550.6</v>
      </c>
      <c r="K63" s="35">
        <f t="shared" si="19"/>
        <v>-1234825.2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78</v>
      </c>
      <c r="B69" s="67">
        <f aca="true" t="shared" si="21" ref="B69:J69">SUM(B70:B99)</f>
        <v>-90753.72</v>
      </c>
      <c r="C69" s="67">
        <f t="shared" si="21"/>
        <v>-84684.5</v>
      </c>
      <c r="D69" s="67">
        <f t="shared" si="21"/>
        <v>828779.44</v>
      </c>
      <c r="E69" s="67">
        <f t="shared" si="21"/>
        <v>-112424.20999999999</v>
      </c>
      <c r="F69" s="67">
        <f t="shared" si="21"/>
        <v>-117111.45</v>
      </c>
      <c r="G69" s="67">
        <f t="shared" si="21"/>
        <v>-122073.98000000001</v>
      </c>
      <c r="H69" s="67">
        <f t="shared" si="21"/>
        <v>-56470.17999999999</v>
      </c>
      <c r="I69" s="67">
        <f t="shared" si="21"/>
        <v>-84985.14</v>
      </c>
      <c r="J69" s="67">
        <f t="shared" si="21"/>
        <v>-36549.78</v>
      </c>
      <c r="K69" s="67">
        <f t="shared" si="19"/>
        <v>123726.47999999995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-81.44000000000001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-76242.77</v>
      </c>
      <c r="C76" s="19">
        <v>-63549.9</v>
      </c>
      <c r="D76" s="19">
        <v>-150197.38</v>
      </c>
      <c r="E76" s="19">
        <v>-98459.45</v>
      </c>
      <c r="F76" s="19">
        <v>-97527.64</v>
      </c>
      <c r="G76" s="19">
        <v>-92824.61</v>
      </c>
      <c r="H76" s="19">
        <v>-42151.13</v>
      </c>
      <c r="I76" s="19">
        <v>-17100</v>
      </c>
      <c r="J76" s="19">
        <v>-26172.16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134</v>
      </c>
      <c r="B82" s="19">
        <v>0</v>
      </c>
      <c r="C82" s="19">
        <v>0</v>
      </c>
      <c r="D82" s="19">
        <v>1000000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1000000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79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5"/>
    </row>
    <row r="102" spans="1:12" ht="18.75" customHeight="1">
      <c r="A102" s="16" t="s">
        <v>100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82</v>
      </c>
      <c r="B104" s="24">
        <f aca="true" t="shared" si="22" ref="B104:H104">+B105+B106</f>
        <v>1488934.02</v>
      </c>
      <c r="C104" s="24">
        <f t="shared" si="22"/>
        <v>2176025.3200000003</v>
      </c>
      <c r="D104" s="24">
        <f t="shared" si="22"/>
        <v>3581688.14</v>
      </c>
      <c r="E104" s="24">
        <f t="shared" si="22"/>
        <v>1407161.04</v>
      </c>
      <c r="F104" s="24">
        <f t="shared" si="22"/>
        <v>2005867.9899999998</v>
      </c>
      <c r="G104" s="24">
        <f t="shared" si="22"/>
        <v>2808428.4500000007</v>
      </c>
      <c r="H104" s="24">
        <f t="shared" si="22"/>
        <v>1419620.64</v>
      </c>
      <c r="I104" s="24">
        <f>+I105+I106</f>
        <v>503784.05999999994</v>
      </c>
      <c r="J104" s="24">
        <f>+J105+J106</f>
        <v>947287.9600000001</v>
      </c>
      <c r="K104" s="48">
        <f>SUM(B104:J104)</f>
        <v>16338797.620000003</v>
      </c>
      <c r="L104" s="54"/>
    </row>
    <row r="105" spans="1:12" ht="18" customHeight="1">
      <c r="A105" s="16" t="s">
        <v>81</v>
      </c>
      <c r="B105" s="24">
        <f aca="true" t="shared" si="23" ref="B105:J105">+B48+B62+B69+B101</f>
        <v>1470227.31</v>
      </c>
      <c r="C105" s="24">
        <f t="shared" si="23"/>
        <v>2152558.35</v>
      </c>
      <c r="D105" s="24">
        <f t="shared" si="23"/>
        <v>3556318.17</v>
      </c>
      <c r="E105" s="24">
        <f t="shared" si="23"/>
        <v>1384860.8900000001</v>
      </c>
      <c r="F105" s="24">
        <f t="shared" si="23"/>
        <v>1982449.3099999998</v>
      </c>
      <c r="G105" s="24">
        <f t="shared" si="23"/>
        <v>2778958.3900000006</v>
      </c>
      <c r="H105" s="24">
        <f t="shared" si="23"/>
        <v>1399688.2</v>
      </c>
      <c r="I105" s="24">
        <f t="shared" si="23"/>
        <v>503784.05999999994</v>
      </c>
      <c r="J105" s="24">
        <f t="shared" si="23"/>
        <v>933347.68</v>
      </c>
      <c r="K105" s="48">
        <f>SUM(B105:J105)</f>
        <v>16162192.360000001</v>
      </c>
      <c r="L105" s="54"/>
    </row>
    <row r="106" spans="1:11" ht="18.75" customHeight="1">
      <c r="A106" s="16" t="s">
        <v>98</v>
      </c>
      <c r="B106" s="24">
        <f aca="true" t="shared" si="24" ref="B106:J106">IF(+B57+B102+B107&lt;0,0,(B57+B102+B107))</f>
        <v>18706.71</v>
      </c>
      <c r="C106" s="24">
        <f t="shared" si="24"/>
        <v>23466.97</v>
      </c>
      <c r="D106" s="24">
        <f t="shared" si="24"/>
        <v>25369.97</v>
      </c>
      <c r="E106" s="24">
        <f t="shared" si="24"/>
        <v>22300.15</v>
      </c>
      <c r="F106" s="24">
        <f t="shared" si="24"/>
        <v>23418.68</v>
      </c>
      <c r="G106" s="24">
        <f t="shared" si="24"/>
        <v>29470.06</v>
      </c>
      <c r="H106" s="24">
        <f t="shared" si="24"/>
        <v>19932.44</v>
      </c>
      <c r="I106" s="19">
        <f t="shared" si="24"/>
        <v>0</v>
      </c>
      <c r="J106" s="24">
        <f t="shared" si="24"/>
        <v>13940.28</v>
      </c>
      <c r="K106" s="48">
        <f>SUM(B106:J106)</f>
        <v>176605.25999999998</v>
      </c>
    </row>
    <row r="107" spans="1:13" ht="18.75" customHeight="1">
      <c r="A107" s="16" t="s">
        <v>83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68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16338797.649999999</v>
      </c>
      <c r="L112" s="54"/>
    </row>
    <row r="113" spans="1:11" ht="18.75" customHeight="1">
      <c r="A113" s="26" t="s">
        <v>69</v>
      </c>
      <c r="B113" s="27">
        <v>192169.76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192169.76</v>
      </c>
    </row>
    <row r="114" spans="1:11" ht="18.75" customHeight="1">
      <c r="A114" s="26" t="s">
        <v>70</v>
      </c>
      <c r="B114" s="27">
        <v>1296764.26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1296764.26</v>
      </c>
    </row>
    <row r="115" spans="1:11" ht="18.75" customHeight="1">
      <c r="A115" s="26" t="s">
        <v>71</v>
      </c>
      <c r="B115" s="40">
        <v>0</v>
      </c>
      <c r="C115" s="27">
        <f>+C104</f>
        <v>2176025.3200000003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2176025.3200000003</v>
      </c>
    </row>
    <row r="116" spans="1:11" ht="18.75" customHeight="1">
      <c r="A116" s="26" t="s">
        <v>72</v>
      </c>
      <c r="B116" s="40">
        <v>0</v>
      </c>
      <c r="C116" s="40">
        <v>0</v>
      </c>
      <c r="D116" s="27">
        <f>+D104</f>
        <v>3581688.14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3581688.14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1266444.93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1266444.93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140716.11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140716.11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373054.7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373054.7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724319.04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724319.04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101240.9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101240.9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807253.37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807253.37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798034.93</v>
      </c>
      <c r="H123" s="40">
        <v>0</v>
      </c>
      <c r="I123" s="40">
        <v>0</v>
      </c>
      <c r="J123" s="40">
        <v>0</v>
      </c>
      <c r="K123" s="41">
        <f t="shared" si="25"/>
        <v>798034.93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64836.89</v>
      </c>
      <c r="H124" s="40">
        <v>0</v>
      </c>
      <c r="I124" s="40">
        <v>0</v>
      </c>
      <c r="J124" s="40">
        <v>0</v>
      </c>
      <c r="K124" s="41">
        <f t="shared" si="25"/>
        <v>64836.89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416239.99</v>
      </c>
      <c r="H125" s="40">
        <v>0</v>
      </c>
      <c r="I125" s="40">
        <v>0</v>
      </c>
      <c r="J125" s="40">
        <v>0</v>
      </c>
      <c r="K125" s="41">
        <f t="shared" si="25"/>
        <v>416239.99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400223.4</v>
      </c>
      <c r="H126" s="40">
        <v>0</v>
      </c>
      <c r="I126" s="40">
        <v>0</v>
      </c>
      <c r="J126" s="40">
        <v>0</v>
      </c>
      <c r="K126" s="41">
        <f t="shared" si="25"/>
        <v>400223.4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1129093.25</v>
      </c>
      <c r="H127" s="40">
        <v>0</v>
      </c>
      <c r="I127" s="40">
        <v>0</v>
      </c>
      <c r="J127" s="40">
        <v>0</v>
      </c>
      <c r="K127" s="41">
        <f t="shared" si="25"/>
        <v>1129093.25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488233.24</v>
      </c>
      <c r="I128" s="40">
        <v>0</v>
      </c>
      <c r="J128" s="40">
        <v>0</v>
      </c>
      <c r="K128" s="41">
        <f t="shared" si="25"/>
        <v>488233.24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931387.4</v>
      </c>
      <c r="I129" s="40">
        <v>0</v>
      </c>
      <c r="J129" s="40">
        <v>0</v>
      </c>
      <c r="K129" s="41">
        <f t="shared" si="25"/>
        <v>931387.4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503784.06</v>
      </c>
      <c r="J130" s="40">
        <v>0</v>
      </c>
      <c r="K130" s="41">
        <f t="shared" si="25"/>
        <v>503784.06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947287.96</v>
      </c>
      <c r="K131" s="44">
        <f t="shared" si="25"/>
        <v>947287.96</v>
      </c>
    </row>
    <row r="132" spans="1:11" ht="18.75" customHeight="1">
      <c r="A132" s="85" t="s">
        <v>135</v>
      </c>
      <c r="B132" s="50">
        <v>0</v>
      </c>
      <c r="C132" s="50">
        <v>0</v>
      </c>
      <c r="D132" s="50">
        <v>0</v>
      </c>
      <c r="E132" s="50">
        <v>0</v>
      </c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2017-06-14T20:28:42Z</dcterms:modified>
  <cp:category/>
  <cp:version/>
  <cp:contentType/>
  <cp:contentStatus/>
</cp:coreProperties>
</file>