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<sst xmlns="http://schemas.openxmlformats.org/spreadsheetml/2006/main" count="136" uniqueCount="136">
  <si>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</si>
  <si>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</si>
  <si>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</si>
  <si>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</si>
  <si>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</si>
  <si>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</si>
  <si>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</si>
  <si>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</si>
  <si>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</si>
  <si>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</si>
  <si>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</si>
  <si>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</si>
  <si>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</si>
  <si>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</si>
  <si>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</si>
  <si>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</si>
  <si>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</si>
  <si>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</si>
  <si>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</si>
  <si>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</si>
  <si>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</si>
  <si>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</si>
  <si>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</si>
  <si>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</si>
  <si>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</si>
  <si>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</si>
  <si>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</si>
  <si>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</si>
  <si>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</si>
  <si>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</si>
  <si>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</si>
  <si>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</si>
  <si>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</si>
  <si>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</si>
  <si>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</si>
  <si>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</si>
  <si>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</si>
  <si>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</si>
  <si>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</si>
  <si>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</si>
  <si>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</si>
  <si>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</si>
  <si>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</si>
  <si>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</si>
  <si>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</si>
  <si>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</si>
  <si>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</si>
  <si>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</si>
  <si>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</si>
  <si>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</si>
  <si>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</si>
  <si>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</si>
  <si>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</si>
  <si>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</si>
  <si>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</si>
  <si>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</si>
  <si>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</si>
  <si>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</si>
  <si>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</si>
  <si>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</si>
  <si>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</si>
  <si>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</si>
  <si>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</si>
  <si>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</si>
  <si>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</si>
  <si>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</si>
  <si>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</si>
  <si>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</si>
  <si>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</si>
  <si>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</si>
  <si>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</si>
  <si>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</si>
  <si>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</si>
  <si>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</si>
  <si>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</si>
  <si>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</si>
  <si>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</si>
  <si>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</si>
  <si>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</si>
  <si>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</si>
  <si>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</si>
  <si>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</si>
  <si>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</si>
  <si>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</si>
  <si>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</si>
  <si>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</si>
  <si>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</si>
  <si>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</si>
  <si>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</si>
  <si>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</si>
  <si>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</si>
  <si>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</si>
  <si>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</si>
  <si>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</si>
  <si>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</si>
  <si>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</si>
  <si>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</si>
  <si>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</si>
  <si>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</si>
  <si>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</si>
  <si>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</si>
  <si>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</si>
  <si>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</si>
  <si>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</si>
  <si>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</si>
  <si>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</si>
  <si>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</si>
  <si>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</si>
  <si>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</si>
  <si>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</si>
  <si>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</si>
  <si>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</si>
  <si>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</si>
  <si>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</si>
  <si>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</si>
  <si>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</si>
  <si>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</si>
  <si>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</si>
  <si>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</si>
  <si>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</si>
  <si>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</si>
  <si>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</si>
  <si>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</si>
  <si>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</si>
  <si>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</si>
  <si>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</si>
  <si>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</si>
  <si>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</si>
  <si>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</si>
  <si>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</si>
  <si>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</si>
  <si>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</si>
  <si>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</si>
  <si>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04/06/17 - VENCIMENTO 09/06/17</t>
  </si>
  <si>
    <t>6.2.13.  Pagamento por estimativa (1)</t>
  </si>
  <si>
    <t>Nota: (1) O pagamento por estimativa será revisado assim que ocorrer o processamento de passageiros transportados no sistema de bilhetagem eletrônica.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</si>
</sst>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8682</v>
      </c>
      <c r="C7" s="9">
        <f t="shared" si="0"/>
        <v>11499</v>
      </c>
      <c r="D7" s="9">
        <f t="shared" si="0"/>
        <v>12548</v>
      </c>
      <c r="E7" s="9">
        <f t="shared" si="0"/>
        <v>7961</v>
      </c>
      <c r="F7" s="9">
        <f t="shared" si="0"/>
        <v>11827</v>
      </c>
      <c r="G7" s="9">
        <f t="shared" si="0"/>
        <v>21579</v>
      </c>
      <c r="H7" s="9">
        <f t="shared" si="0"/>
        <v>8886</v>
      </c>
      <c r="I7" s="9">
        <f t="shared" si="0"/>
        <v>1493</v>
      </c>
      <c r="J7" s="9">
        <f t="shared" si="0"/>
        <v>5241</v>
      </c>
      <c r="K7" s="9">
        <f t="shared" si="0"/>
        <v>89716</v>
      </c>
      <c r="L7" s="51"/>
    </row>
    <row r="8" spans="1:11" ht="17.25" customHeight="1">
      <c r="A8" s="10" t="s">
        <v>96</v>
      </c>
      <c r="B8" s="11">
        <f>B9+B12+B16</f>
        <v>5159</v>
      </c>
      <c r="C8" s="11">
        <f aca="true" t="shared" si="1" ref="C8:J8">C9+C12+C16</f>
        <v>7216</v>
      </c>
      <c r="D8" s="11">
        <f t="shared" si="1"/>
        <v>7188</v>
      </c>
      <c r="E8" s="11">
        <f t="shared" si="1"/>
        <v>5065</v>
      </c>
      <c r="F8" s="11">
        <f t="shared" si="1"/>
        <v>6952</v>
      </c>
      <c r="G8" s="11">
        <f t="shared" si="1"/>
        <v>12199</v>
      </c>
      <c r="H8" s="11">
        <f t="shared" si="1"/>
        <v>5813</v>
      </c>
      <c r="I8" s="11">
        <f t="shared" si="1"/>
        <v>767</v>
      </c>
      <c r="J8" s="11">
        <f t="shared" si="1"/>
        <v>3197</v>
      </c>
      <c r="K8" s="11">
        <f>SUM(B8:J8)</f>
        <v>53556</v>
      </c>
    </row>
    <row r="9" spans="1:11" ht="17.25" customHeight="1">
      <c r="A9" s="15" t="s">
        <v>16</v>
      </c>
      <c r="B9" s="13">
        <f>+B10+B11</f>
        <v>196</v>
      </c>
      <c r="C9" s="13">
        <f aca="true" t="shared" si="2" ref="C9:J9">+C10+C11</f>
        <v>412</v>
      </c>
      <c r="D9" s="13">
        <f t="shared" si="2"/>
        <v>393</v>
      </c>
      <c r="E9" s="13">
        <f t="shared" si="2"/>
        <v>387</v>
      </c>
      <c r="F9" s="13">
        <f t="shared" si="2"/>
        <v>188</v>
      </c>
      <c r="G9" s="13">
        <f t="shared" si="2"/>
        <v>122</v>
      </c>
      <c r="H9" s="13">
        <f t="shared" si="2"/>
        <v>191</v>
      </c>
      <c r="I9" s="13">
        <f t="shared" si="2"/>
        <v>48</v>
      </c>
      <c r="J9" s="13">
        <f t="shared" si="2"/>
        <v>200</v>
      </c>
      <c r="K9" s="11">
        <f>SUM(B9:J9)</f>
        <v>2137</v>
      </c>
    </row>
    <row r="10" spans="1:11" ht="17.25" customHeight="1">
      <c r="A10" s="29" t="s">
        <v>17</v>
      </c>
      <c r="B10" s="13">
        <v>196</v>
      </c>
      <c r="C10" s="13">
        <v>412</v>
      </c>
      <c r="D10" s="13">
        <v>393</v>
      </c>
      <c r="E10" s="13">
        <v>387</v>
      </c>
      <c r="F10" s="13">
        <v>188</v>
      </c>
      <c r="G10" s="13">
        <v>122</v>
      </c>
      <c r="H10" s="13">
        <v>191</v>
      </c>
      <c r="I10" s="13">
        <v>48</v>
      </c>
      <c r="J10" s="13">
        <v>200</v>
      </c>
      <c r="K10" s="11">
        <f>SUM(B10:J10)</f>
        <v>2137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4942</v>
      </c>
      <c r="C12" s="17">
        <f t="shared" si="3"/>
        <v>6707</v>
      </c>
      <c r="D12" s="17">
        <f t="shared" si="3"/>
        <v>6696</v>
      </c>
      <c r="E12" s="17">
        <f t="shared" si="3"/>
        <v>4596</v>
      </c>
      <c r="F12" s="17">
        <f t="shared" si="3"/>
        <v>6743</v>
      </c>
      <c r="G12" s="17">
        <f t="shared" si="3"/>
        <v>12052</v>
      </c>
      <c r="H12" s="17">
        <f t="shared" si="3"/>
        <v>5599</v>
      </c>
      <c r="I12" s="17">
        <f t="shared" si="3"/>
        <v>700</v>
      </c>
      <c r="J12" s="17">
        <f t="shared" si="3"/>
        <v>2953</v>
      </c>
      <c r="K12" s="11">
        <f aca="true" t="shared" si="4" ref="K12:K27">SUM(B12:J12)</f>
        <v>50988</v>
      </c>
    </row>
    <row r="13" spans="1:13" ht="17.25" customHeight="1">
      <c r="A13" s="14" t="s">
        <v>19</v>
      </c>
      <c r="B13" s="13">
        <v>1052</v>
      </c>
      <c r="C13" s="13">
        <v>1592</v>
      </c>
      <c r="D13" s="13">
        <v>1784</v>
      </c>
      <c r="E13" s="13">
        <v>1313</v>
      </c>
      <c r="F13" s="13">
        <v>1240</v>
      </c>
      <c r="G13" s="13">
        <v>1841</v>
      </c>
      <c r="H13" s="13">
        <v>1118</v>
      </c>
      <c r="I13" s="13">
        <v>217</v>
      </c>
      <c r="J13" s="13">
        <v>842</v>
      </c>
      <c r="K13" s="11">
        <f t="shared" si="4"/>
        <v>10999</v>
      </c>
      <c r="L13" s="51"/>
      <c r="M13" s="52"/>
    </row>
    <row r="14" spans="1:12" ht="17.25" customHeight="1">
      <c r="A14" s="14" t="s">
        <v>20</v>
      </c>
      <c r="B14" s="13">
        <v>3808</v>
      </c>
      <c r="C14" s="13">
        <v>5006</v>
      </c>
      <c r="D14" s="13">
        <v>4843</v>
      </c>
      <c r="E14" s="13">
        <v>3195</v>
      </c>
      <c r="F14" s="13">
        <v>5415</v>
      </c>
      <c r="G14" s="13">
        <v>10106</v>
      </c>
      <c r="H14" s="13">
        <v>4349</v>
      </c>
      <c r="I14" s="13">
        <v>466</v>
      </c>
      <c r="J14" s="13">
        <v>2084</v>
      </c>
      <c r="K14" s="11">
        <f t="shared" si="4"/>
        <v>39272</v>
      </c>
      <c r="L14" s="51"/>
    </row>
    <row r="15" spans="1:11" ht="17.25" customHeight="1">
      <c r="A15" s="14" t="s">
        <v>21</v>
      </c>
      <c r="B15" s="13">
        <v>82</v>
      </c>
      <c r="C15" s="13">
        <v>109</v>
      </c>
      <c r="D15" s="13">
        <v>69</v>
      </c>
      <c r="E15" s="13">
        <v>88</v>
      </c>
      <c r="F15" s="13">
        <v>88</v>
      </c>
      <c r="G15" s="13">
        <v>105</v>
      </c>
      <c r="H15" s="13">
        <v>132</v>
      </c>
      <c r="I15" s="13">
        <v>17</v>
      </c>
      <c r="J15" s="13">
        <v>27</v>
      </c>
      <c r="K15" s="11">
        <f t="shared" si="4"/>
        <v>717</v>
      </c>
    </row>
    <row r="16" spans="1:11" ht="17.25" customHeight="1">
      <c r="A16" s="15" t="s">
        <v>92</v>
      </c>
      <c r="B16" s="13">
        <f>B17+B18+B19</f>
        <v>21</v>
      </c>
      <c r="C16" s="13">
        <f aca="true" t="shared" si="5" ref="C16:J16">C17+C18+C19</f>
        <v>97</v>
      </c>
      <c r="D16" s="13">
        <f t="shared" si="5"/>
        <v>99</v>
      </c>
      <c r="E16" s="13">
        <f t="shared" si="5"/>
        <v>82</v>
      </c>
      <c r="F16" s="13">
        <f t="shared" si="5"/>
        <v>21</v>
      </c>
      <c r="G16" s="13">
        <f t="shared" si="5"/>
        <v>25</v>
      </c>
      <c r="H16" s="13">
        <f t="shared" si="5"/>
        <v>23</v>
      </c>
      <c r="I16" s="13">
        <f t="shared" si="5"/>
        <v>19</v>
      </c>
      <c r="J16" s="13">
        <f t="shared" si="5"/>
        <v>44</v>
      </c>
      <c r="K16" s="11">
        <f t="shared" si="4"/>
        <v>431</v>
      </c>
    </row>
    <row r="17" spans="1:11" ht="17.25" customHeight="1">
      <c r="A17" s="14" t="s">
        <v>93</v>
      </c>
      <c r="B17" s="13">
        <v>19</v>
      </c>
      <c r="C17" s="13">
        <v>80</v>
      </c>
      <c r="D17" s="13">
        <v>82</v>
      </c>
      <c r="E17" s="13">
        <v>69</v>
      </c>
      <c r="F17" s="13">
        <v>15</v>
      </c>
      <c r="G17" s="13">
        <v>24</v>
      </c>
      <c r="H17" s="13">
        <v>19</v>
      </c>
      <c r="I17" s="13">
        <v>17</v>
      </c>
      <c r="J17" s="13">
        <v>36</v>
      </c>
      <c r="K17" s="11">
        <f t="shared" si="4"/>
        <v>361</v>
      </c>
    </row>
    <row r="18" spans="1:11" ht="17.25" customHeight="1">
      <c r="A18" s="14" t="s">
        <v>94</v>
      </c>
      <c r="B18" s="13">
        <v>2</v>
      </c>
      <c r="C18" s="13">
        <v>17</v>
      </c>
      <c r="D18" s="13">
        <v>17</v>
      </c>
      <c r="E18" s="13">
        <v>13</v>
      </c>
      <c r="F18" s="13">
        <v>6</v>
      </c>
      <c r="G18" s="13">
        <v>1</v>
      </c>
      <c r="H18" s="13">
        <v>4</v>
      </c>
      <c r="I18" s="13">
        <v>2</v>
      </c>
      <c r="J18" s="13">
        <v>8</v>
      </c>
      <c r="K18" s="11">
        <f t="shared" si="4"/>
        <v>70</v>
      </c>
    </row>
    <row r="19" spans="1:11" ht="17.25" customHeight="1">
      <c r="A19" s="14" t="s">
        <v>95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1">
        <f t="shared" si="4"/>
        <v>0</v>
      </c>
    </row>
    <row r="20" spans="1:11" ht="17.25" customHeight="1">
      <c r="A20" s="16" t="s">
        <v>22</v>
      </c>
      <c r="B20" s="11">
        <f>+B21+B22+B23</f>
        <v>3191</v>
      </c>
      <c r="C20" s="11">
        <f aca="true" t="shared" si="6" ref="C20:J20">+C21+C22+C23</f>
        <v>3566</v>
      </c>
      <c r="D20" s="11">
        <f t="shared" si="6"/>
        <v>4439</v>
      </c>
      <c r="E20" s="11">
        <f t="shared" si="6"/>
        <v>2403</v>
      </c>
      <c r="F20" s="11">
        <f t="shared" si="6"/>
        <v>4715</v>
      </c>
      <c r="G20" s="11">
        <f t="shared" si="6"/>
        <v>9206</v>
      </c>
      <c r="H20" s="11">
        <f t="shared" si="6"/>
        <v>2743</v>
      </c>
      <c r="I20" s="11">
        <f t="shared" si="6"/>
        <v>527</v>
      </c>
      <c r="J20" s="11">
        <f t="shared" si="6"/>
        <v>1734</v>
      </c>
      <c r="K20" s="11">
        <f t="shared" si="4"/>
        <v>32524</v>
      </c>
    </row>
    <row r="21" spans="1:12" ht="17.25" customHeight="1">
      <c r="A21" s="12" t="s">
        <v>23</v>
      </c>
      <c r="B21" s="13">
        <v>579</v>
      </c>
      <c r="C21" s="13">
        <v>767</v>
      </c>
      <c r="D21" s="13">
        <v>1260</v>
      </c>
      <c r="E21" s="13">
        <v>647</v>
      </c>
      <c r="F21" s="13">
        <v>719</v>
      </c>
      <c r="G21" s="13">
        <v>925</v>
      </c>
      <c r="H21" s="13">
        <v>390</v>
      </c>
      <c r="I21" s="13">
        <v>198</v>
      </c>
      <c r="J21" s="13">
        <v>508</v>
      </c>
      <c r="K21" s="11">
        <f t="shared" si="4"/>
        <v>5993</v>
      </c>
      <c r="L21" s="51"/>
    </row>
    <row r="22" spans="1:12" ht="17.25" customHeight="1">
      <c r="A22" s="12" t="s">
        <v>24</v>
      </c>
      <c r="B22" s="13">
        <v>2569</v>
      </c>
      <c r="C22" s="13">
        <v>2771</v>
      </c>
      <c r="D22" s="13">
        <v>3139</v>
      </c>
      <c r="E22" s="13">
        <v>1725</v>
      </c>
      <c r="F22" s="13">
        <v>3968</v>
      </c>
      <c r="G22" s="13">
        <v>8232</v>
      </c>
      <c r="H22" s="13">
        <v>2309</v>
      </c>
      <c r="I22" s="13">
        <v>326</v>
      </c>
      <c r="J22" s="13">
        <v>1209</v>
      </c>
      <c r="K22" s="11">
        <f t="shared" si="4"/>
        <v>26248</v>
      </c>
      <c r="L22" s="51"/>
    </row>
    <row r="23" spans="1:11" ht="17.25" customHeight="1">
      <c r="A23" s="12" t="s">
        <v>25</v>
      </c>
      <c r="B23" s="13">
        <v>43</v>
      </c>
      <c r="C23" s="13">
        <v>28</v>
      </c>
      <c r="D23" s="13">
        <v>40</v>
      </c>
      <c r="E23" s="13">
        <v>31</v>
      </c>
      <c r="F23" s="13">
        <v>28</v>
      </c>
      <c r="G23" s="13">
        <v>49</v>
      </c>
      <c r="H23" s="13">
        <v>44</v>
      </c>
      <c r="I23" s="13">
        <v>3</v>
      </c>
      <c r="J23" s="13">
        <v>17</v>
      </c>
      <c r="K23" s="11">
        <f t="shared" si="4"/>
        <v>283</v>
      </c>
    </row>
    <row r="24" spans="1:11" ht="17.25" customHeight="1">
      <c r="A24" s="16" t="s">
        <v>26</v>
      </c>
      <c r="B24" s="13">
        <f>+B25+B26</f>
        <v>332</v>
      </c>
      <c r="C24" s="13">
        <f aca="true" t="shared" si="7" ref="C24:J24">+C25+C26</f>
        <v>717</v>
      </c>
      <c r="D24" s="13">
        <f t="shared" si="7"/>
        <v>921</v>
      </c>
      <c r="E24" s="13">
        <f t="shared" si="7"/>
        <v>493</v>
      </c>
      <c r="F24" s="13">
        <f t="shared" si="7"/>
        <v>160</v>
      </c>
      <c r="G24" s="13">
        <f t="shared" si="7"/>
        <v>174</v>
      </c>
      <c r="H24" s="13">
        <f t="shared" si="7"/>
        <v>233</v>
      </c>
      <c r="I24" s="13">
        <f t="shared" si="7"/>
        <v>199</v>
      </c>
      <c r="J24" s="13">
        <f t="shared" si="7"/>
        <v>310</v>
      </c>
      <c r="K24" s="11">
        <f t="shared" si="4"/>
        <v>3539</v>
      </c>
    </row>
    <row r="25" spans="1:12" ht="17.25" customHeight="1">
      <c r="A25" s="12" t="s">
        <v>114</v>
      </c>
      <c r="B25" s="13">
        <v>202</v>
      </c>
      <c r="C25" s="13">
        <v>425</v>
      </c>
      <c r="D25" s="13">
        <v>555</v>
      </c>
      <c r="E25" s="13">
        <v>287</v>
      </c>
      <c r="F25" s="13">
        <v>113</v>
      </c>
      <c r="G25" s="13">
        <v>118</v>
      </c>
      <c r="H25" s="13">
        <v>120</v>
      </c>
      <c r="I25" s="13">
        <v>125</v>
      </c>
      <c r="J25" s="13">
        <v>196</v>
      </c>
      <c r="K25" s="11">
        <f t="shared" si="4"/>
        <v>2141</v>
      </c>
      <c r="L25" s="51"/>
    </row>
    <row r="26" spans="1:12" ht="17.25" customHeight="1">
      <c r="A26" s="12" t="s">
        <v>115</v>
      </c>
      <c r="B26" s="13">
        <v>130</v>
      </c>
      <c r="C26" s="13">
        <v>292</v>
      </c>
      <c r="D26" s="13">
        <v>366</v>
      </c>
      <c r="E26" s="13">
        <v>206</v>
      </c>
      <c r="F26" s="13">
        <v>47</v>
      </c>
      <c r="G26" s="13">
        <v>56</v>
      </c>
      <c r="H26" s="13">
        <v>113</v>
      </c>
      <c r="I26" s="13">
        <v>74</v>
      </c>
      <c r="J26" s="13">
        <v>114</v>
      </c>
      <c r="K26" s="11">
        <f t="shared" si="4"/>
        <v>1398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</v>
      </c>
      <c r="I27" s="11">
        <v>0</v>
      </c>
      <c r="J27" s="11">
        <v>0</v>
      </c>
      <c r="K27" s="11">
        <f t="shared" si="4"/>
        <v>97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2.7736</v>
      </c>
      <c r="C29" s="58">
        <f aca="true" t="shared" si="8" ref="C29:J29">SUM(C30:C33)</f>
        <v>3.10359418</v>
      </c>
      <c r="D29" s="58">
        <f t="shared" si="8"/>
        <v>3.4946</v>
      </c>
      <c r="E29" s="58">
        <f t="shared" si="8"/>
        <v>2.97171955</v>
      </c>
      <c r="F29" s="58">
        <f t="shared" si="8"/>
        <v>2.9409</v>
      </c>
      <c r="G29" s="58">
        <f t="shared" si="8"/>
        <v>2.4816000000000003</v>
      </c>
      <c r="H29" s="58">
        <f t="shared" si="8"/>
        <v>2.8455</v>
      </c>
      <c r="I29" s="58">
        <f t="shared" si="8"/>
        <v>5.0513</v>
      </c>
      <c r="J29" s="58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102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32142.08</v>
      </c>
      <c r="I35" s="19">
        <v>0</v>
      </c>
      <c r="J35" s="19">
        <v>0</v>
      </c>
      <c r="K35" s="23">
        <f>SUM(B35:J35)</f>
        <v>32142.08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101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46878.79</v>
      </c>
      <c r="C47" s="22">
        <f aca="true" t="shared" si="12" ref="C47:H47">+C48+C57</f>
        <v>64928.920000000006</v>
      </c>
      <c r="D47" s="22">
        <f t="shared" si="12"/>
        <v>75605.97</v>
      </c>
      <c r="E47" s="22">
        <f t="shared" si="12"/>
        <v>49403.41</v>
      </c>
      <c r="F47" s="22">
        <f t="shared" si="12"/>
        <v>63482.22000000001</v>
      </c>
      <c r="G47" s="22">
        <f t="shared" si="12"/>
        <v>90450.58</v>
      </c>
      <c r="H47" s="22">
        <f t="shared" si="12"/>
        <v>81074.67</v>
      </c>
      <c r="I47" s="22">
        <f>+I48+I57</f>
        <v>8607.31</v>
      </c>
      <c r="J47" s="22">
        <f>+J48+J57</f>
        <v>31868.270000000004</v>
      </c>
      <c r="K47" s="22">
        <f>SUM(B47:J47)</f>
        <v>512300.14</v>
      </c>
    </row>
    <row r="48" spans="1:11" ht="17.25" customHeight="1">
      <c r="A48" s="16" t="s">
        <v>107</v>
      </c>
      <c r="B48" s="23">
        <f>SUM(B49:B56)</f>
        <v>28172.08</v>
      </c>
      <c r="C48" s="23">
        <f aca="true" t="shared" si="13" ref="C48:J48">SUM(C49:C56)</f>
        <v>41461.950000000004</v>
      </c>
      <c r="D48" s="23">
        <f t="shared" si="13"/>
        <v>50236.00000000001</v>
      </c>
      <c r="E48" s="23">
        <f t="shared" si="13"/>
        <v>27103.260000000002</v>
      </c>
      <c r="F48" s="23">
        <f t="shared" si="13"/>
        <v>40063.54000000001</v>
      </c>
      <c r="G48" s="23">
        <f t="shared" si="13"/>
        <v>60980.52</v>
      </c>
      <c r="H48" s="23">
        <f t="shared" si="13"/>
        <v>61142.23</v>
      </c>
      <c r="I48" s="23">
        <f t="shared" si="13"/>
        <v>8607.31</v>
      </c>
      <c r="J48" s="23">
        <f t="shared" si="13"/>
        <v>17927.99</v>
      </c>
      <c r="K48" s="23">
        <f aca="true" t="shared" si="14" ref="K48:K57">SUM(B48:J48)</f>
        <v>335694.88</v>
      </c>
    </row>
    <row r="49" spans="1:11" ht="17.25" customHeight="1">
      <c r="A49" s="34" t="s">
        <v>43</v>
      </c>
      <c r="B49" s="23">
        <f aca="true" t="shared" si="15" ref="B49:H49">ROUND(B30*B7,2)</f>
        <v>24122.07</v>
      </c>
      <c r="C49" s="23">
        <f t="shared" si="15"/>
        <v>35665.3</v>
      </c>
      <c r="D49" s="23">
        <f t="shared" si="15"/>
        <v>43912.98</v>
      </c>
      <c r="E49" s="23">
        <f t="shared" si="15"/>
        <v>23694.32</v>
      </c>
      <c r="F49" s="23">
        <f t="shared" si="15"/>
        <v>34837.61</v>
      </c>
      <c r="G49" s="23">
        <f t="shared" si="15"/>
        <v>53634.6</v>
      </c>
      <c r="H49" s="23">
        <f t="shared" si="15"/>
        <v>25325.99</v>
      </c>
      <c r="I49" s="23">
        <f>ROUND(I30*I7,2)</f>
        <v>7541.59</v>
      </c>
      <c r="J49" s="23">
        <f>ROUND(J30*J7,2)</f>
        <v>15710.95</v>
      </c>
      <c r="K49" s="23">
        <f t="shared" si="14"/>
        <v>264445.41000000003</v>
      </c>
    </row>
    <row r="50" spans="1:11" ht="17.25" customHeight="1">
      <c r="A50" s="34" t="s">
        <v>44</v>
      </c>
      <c r="B50" s="19">
        <v>0</v>
      </c>
      <c r="C50" s="23">
        <f>ROUND(C31*C7,2)</f>
        <v>79.28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79.28</v>
      </c>
    </row>
    <row r="51" spans="1:11" ht="17.25" customHeight="1">
      <c r="A51" s="65" t="s">
        <v>103</v>
      </c>
      <c r="B51" s="66">
        <f aca="true" t="shared" si="16" ref="B51:H51">ROUND(B32*B7,2)</f>
        <v>-41.67</v>
      </c>
      <c r="C51" s="66">
        <f t="shared" si="16"/>
        <v>-56.35</v>
      </c>
      <c r="D51" s="66">
        <f t="shared" si="16"/>
        <v>-62.74</v>
      </c>
      <c r="E51" s="66">
        <f t="shared" si="16"/>
        <v>-36.46</v>
      </c>
      <c r="F51" s="66">
        <f t="shared" si="16"/>
        <v>-55.59</v>
      </c>
      <c r="G51" s="66">
        <f t="shared" si="16"/>
        <v>-84.16</v>
      </c>
      <c r="H51" s="66">
        <f t="shared" si="16"/>
        <v>-40.88</v>
      </c>
      <c r="I51" s="19">
        <v>0</v>
      </c>
      <c r="J51" s="19">
        <v>0</v>
      </c>
      <c r="K51" s="66">
        <f>SUM(B51:J51)</f>
        <v>-377.85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32142.08</v>
      </c>
      <c r="I53" s="31">
        <f>+I35</f>
        <v>0</v>
      </c>
      <c r="J53" s="31">
        <f>+J35</f>
        <v>0</v>
      </c>
      <c r="K53" s="23">
        <f t="shared" si="14"/>
        <v>32142.08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355955.2</v>
      </c>
      <c r="C61" s="35">
        <f t="shared" si="17"/>
        <v>540065.04</v>
      </c>
      <c r="D61" s="35">
        <f t="shared" si="17"/>
        <v>677797.23</v>
      </c>
      <c r="E61" s="35">
        <f t="shared" si="17"/>
        <v>300729.4</v>
      </c>
      <c r="F61" s="35">
        <f t="shared" si="17"/>
        <v>546492.27</v>
      </c>
      <c r="G61" s="35">
        <f t="shared" si="17"/>
        <v>763530.36</v>
      </c>
      <c r="H61" s="35">
        <f t="shared" si="17"/>
        <v>293074.2</v>
      </c>
      <c r="I61" s="35">
        <f t="shared" si="17"/>
        <v>100666.27</v>
      </c>
      <c r="J61" s="35">
        <f t="shared" si="17"/>
        <v>260340</v>
      </c>
      <c r="K61" s="35">
        <f>SUM(B61:J61)</f>
        <v>3838649.97</v>
      </c>
    </row>
    <row r="62" spans="1:11" ht="18.75" customHeight="1">
      <c r="A62" s="16" t="s">
        <v>73</v>
      </c>
      <c r="B62" s="35">
        <f aca="true" t="shared" si="18" ref="B62:J62">B63+B64+B65+B66+B67+B68</f>
        <v>-744.8</v>
      </c>
      <c r="C62" s="35">
        <f t="shared" si="18"/>
        <v>-1565.6</v>
      </c>
      <c r="D62" s="35">
        <f t="shared" si="18"/>
        <v>-1493.4</v>
      </c>
      <c r="E62" s="35">
        <f t="shared" si="18"/>
        <v>-1470.6</v>
      </c>
      <c r="F62" s="35">
        <f t="shared" si="18"/>
        <v>-714.4</v>
      </c>
      <c r="G62" s="35">
        <f t="shared" si="18"/>
        <v>-463.6</v>
      </c>
      <c r="H62" s="35">
        <f t="shared" si="18"/>
        <v>-725.8</v>
      </c>
      <c r="I62" s="35">
        <f t="shared" si="18"/>
        <v>-182.4</v>
      </c>
      <c r="J62" s="35">
        <f t="shared" si="18"/>
        <v>-760</v>
      </c>
      <c r="K62" s="35">
        <f aca="true" t="shared" si="19" ref="K62:K91">SUM(B62:J62)</f>
        <v>-8120.599999999999</v>
      </c>
    </row>
    <row r="63" spans="1:11" ht="18.75" customHeight="1">
      <c r="A63" s="12" t="s">
        <v>74</v>
      </c>
      <c r="B63" s="35">
        <f>-ROUND(B9*$D$3,2)</f>
        <v>-744.8</v>
      </c>
      <c r="C63" s="35">
        <f aca="true" t="shared" si="20" ref="C63:J63">-ROUND(C9*$D$3,2)</f>
        <v>-1565.6</v>
      </c>
      <c r="D63" s="35">
        <f t="shared" si="20"/>
        <v>-1493.4</v>
      </c>
      <c r="E63" s="35">
        <f t="shared" si="20"/>
        <v>-1470.6</v>
      </c>
      <c r="F63" s="35">
        <f t="shared" si="20"/>
        <v>-714.4</v>
      </c>
      <c r="G63" s="35">
        <f t="shared" si="20"/>
        <v>-463.6</v>
      </c>
      <c r="H63" s="35">
        <f t="shared" si="20"/>
        <v>-725.8</v>
      </c>
      <c r="I63" s="35">
        <f t="shared" si="20"/>
        <v>-182.4</v>
      </c>
      <c r="J63" s="35">
        <f t="shared" si="20"/>
        <v>-760</v>
      </c>
      <c r="K63" s="35">
        <f t="shared" si="19"/>
        <v>-8120.599999999999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78</v>
      </c>
      <c r="B69" s="66">
        <f aca="true" t="shared" si="21" ref="B69:J69">SUM(B70:B99)</f>
        <v>356700</v>
      </c>
      <c r="C69" s="66">
        <f t="shared" si="21"/>
        <v>541630.64</v>
      </c>
      <c r="D69" s="66">
        <f t="shared" si="21"/>
        <v>679290.63</v>
      </c>
      <c r="E69" s="66">
        <f t="shared" si="21"/>
        <v>302200</v>
      </c>
      <c r="F69" s="66">
        <f t="shared" si="21"/>
        <v>547206.67</v>
      </c>
      <c r="G69" s="66">
        <f t="shared" si="21"/>
        <v>763993.96</v>
      </c>
      <c r="H69" s="66">
        <f t="shared" si="21"/>
        <v>293800</v>
      </c>
      <c r="I69" s="66">
        <f t="shared" si="21"/>
        <v>100848.67</v>
      </c>
      <c r="J69" s="66">
        <f t="shared" si="21"/>
        <v>261100</v>
      </c>
      <c r="K69" s="66">
        <f t="shared" si="19"/>
        <v>3846770.57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6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6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6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6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134</v>
      </c>
      <c r="B82" s="19">
        <v>356700</v>
      </c>
      <c r="C82" s="19">
        <v>541700</v>
      </c>
      <c r="D82" s="19">
        <v>680400</v>
      </c>
      <c r="E82" s="19">
        <v>302200</v>
      </c>
      <c r="F82" s="19">
        <v>547600</v>
      </c>
      <c r="G82" s="19">
        <v>764000</v>
      </c>
      <c r="H82" s="19">
        <v>293800</v>
      </c>
      <c r="I82" s="19">
        <v>103700</v>
      </c>
      <c r="J82" s="19">
        <v>261100</v>
      </c>
      <c r="K82" s="19">
        <f t="shared" si="19"/>
        <v>3851200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6">
        <v>-500</v>
      </c>
      <c r="J84" s="19">
        <v>0</v>
      </c>
      <c r="K84" s="66">
        <f t="shared" si="19"/>
        <v>-500</v>
      </c>
    </row>
    <row r="85" spans="1:11" ht="18.75" customHeight="1">
      <c r="A85" s="12" t="s">
        <v>76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79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4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3"/>
    </row>
    <row r="104" spans="1:12" ht="18.75" customHeight="1">
      <c r="A104" s="16" t="s">
        <v>82</v>
      </c>
      <c r="B104" s="24">
        <f aca="true" t="shared" si="22" ref="B104:H104">+B105+B106</f>
        <v>402833.99000000005</v>
      </c>
      <c r="C104" s="24">
        <f t="shared" si="22"/>
        <v>604993.96</v>
      </c>
      <c r="D104" s="24">
        <f t="shared" si="22"/>
        <v>753403.2</v>
      </c>
      <c r="E104" s="24">
        <f t="shared" si="22"/>
        <v>350132.81000000006</v>
      </c>
      <c r="F104" s="24">
        <f t="shared" si="22"/>
        <v>609974.4900000001</v>
      </c>
      <c r="G104" s="24">
        <f t="shared" si="22"/>
        <v>853980.9400000001</v>
      </c>
      <c r="H104" s="24">
        <f t="shared" si="22"/>
        <v>374148.87</v>
      </c>
      <c r="I104" s="24">
        <f>+I105+I106</f>
        <v>109273.58</v>
      </c>
      <c r="J104" s="24">
        <f>+J105+J106</f>
        <v>292208.27</v>
      </c>
      <c r="K104" s="48">
        <f>SUM(B104:J104)</f>
        <v>4350950.11</v>
      </c>
      <c r="L104" s="53"/>
    </row>
    <row r="105" spans="1:12" ht="18" customHeight="1">
      <c r="A105" s="16" t="s">
        <v>81</v>
      </c>
      <c r="B105" s="24">
        <f aca="true" t="shared" si="23" ref="B105:J105">+B48+B62+B69+B101</f>
        <v>384127.28</v>
      </c>
      <c r="C105" s="24">
        <f t="shared" si="23"/>
        <v>581526.99</v>
      </c>
      <c r="D105" s="24">
        <f t="shared" si="23"/>
        <v>728033.23</v>
      </c>
      <c r="E105" s="24">
        <f t="shared" si="23"/>
        <v>327832.66000000003</v>
      </c>
      <c r="F105" s="24">
        <f t="shared" si="23"/>
        <v>586555.81</v>
      </c>
      <c r="G105" s="24">
        <f t="shared" si="23"/>
        <v>824510.88</v>
      </c>
      <c r="H105" s="24">
        <f t="shared" si="23"/>
        <v>354216.43</v>
      </c>
      <c r="I105" s="24">
        <f t="shared" si="23"/>
        <v>109273.58</v>
      </c>
      <c r="J105" s="24">
        <f t="shared" si="23"/>
        <v>278267.99</v>
      </c>
      <c r="K105" s="48">
        <f>SUM(B105:J105)</f>
        <v>4174344.8500000006</v>
      </c>
      <c r="L105" s="53"/>
    </row>
    <row r="106" spans="1:11" ht="18.75" customHeight="1">
      <c r="A106" s="16" t="s">
        <v>98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6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68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4350950.1</v>
      </c>
      <c r="L112" s="53"/>
    </row>
    <row r="113" spans="1:11" ht="18.75" customHeight="1">
      <c r="A113" s="26" t="s">
        <v>69</v>
      </c>
      <c r="B113" s="27">
        <v>46877.14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46877.14</v>
      </c>
    </row>
    <row r="114" spans="1:11" ht="18.75" customHeight="1">
      <c r="A114" s="26" t="s">
        <v>70</v>
      </c>
      <c r="B114" s="27">
        <v>355956.85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355956.85</v>
      </c>
    </row>
    <row r="115" spans="1:11" ht="18.75" customHeight="1">
      <c r="A115" s="26" t="s">
        <v>71</v>
      </c>
      <c r="B115" s="40">
        <v>0</v>
      </c>
      <c r="C115" s="27">
        <f>+C104</f>
        <v>604993.96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604993.96</v>
      </c>
    </row>
    <row r="116" spans="1:11" ht="18.75" customHeight="1">
      <c r="A116" s="26" t="s">
        <v>72</v>
      </c>
      <c r="B116" s="40">
        <v>0</v>
      </c>
      <c r="C116" s="40">
        <v>0</v>
      </c>
      <c r="D116" s="27">
        <f>+D104</f>
        <v>753403.2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753403.2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315119.52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315119.52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35013.29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35013.29</v>
      </c>
    </row>
    <row r="119" spans="1:11" ht="18.75" customHeight="1">
      <c r="A119" s="67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116893.28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116893.28</v>
      </c>
    </row>
    <row r="120" spans="1:11" ht="18.75" customHeight="1">
      <c r="A120" s="67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215988.21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215988.21</v>
      </c>
    </row>
    <row r="121" spans="1:11" ht="18.75" customHeight="1">
      <c r="A121" s="67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37133.01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37133.01</v>
      </c>
    </row>
    <row r="122" spans="1:11" ht="18.75" customHeight="1">
      <c r="A122" s="67" t="s">
        <v>122</v>
      </c>
      <c r="B122" s="69">
        <v>0</v>
      </c>
      <c r="C122" s="69">
        <v>0</v>
      </c>
      <c r="D122" s="69">
        <v>0</v>
      </c>
      <c r="E122" s="69">
        <v>0</v>
      </c>
      <c r="F122" s="70">
        <v>239959.98</v>
      </c>
      <c r="G122" s="69">
        <v>0</v>
      </c>
      <c r="H122" s="69">
        <v>0</v>
      </c>
      <c r="I122" s="69">
        <v>0</v>
      </c>
      <c r="J122" s="69">
        <v>0</v>
      </c>
      <c r="K122" s="70">
        <f t="shared" si="25"/>
        <v>239959.98</v>
      </c>
    </row>
    <row r="123" spans="1:11" ht="18.75" customHeight="1">
      <c r="A123" s="67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151819.79</v>
      </c>
      <c r="H123" s="40">
        <v>0</v>
      </c>
      <c r="I123" s="40">
        <v>0</v>
      </c>
      <c r="J123" s="40">
        <v>0</v>
      </c>
      <c r="K123" s="41">
        <f t="shared" si="25"/>
        <v>151819.79</v>
      </c>
    </row>
    <row r="124" spans="1:11" ht="18.75" customHeight="1">
      <c r="A124" s="67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25747.94</v>
      </c>
      <c r="H124" s="40">
        <v>0</v>
      </c>
      <c r="I124" s="40">
        <v>0</v>
      </c>
      <c r="J124" s="40">
        <v>0</v>
      </c>
      <c r="K124" s="41">
        <f t="shared" si="25"/>
        <v>25747.94</v>
      </c>
    </row>
    <row r="125" spans="1:11" ht="18.75" customHeight="1">
      <c r="A125" s="67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105162.7</v>
      </c>
      <c r="H125" s="40">
        <v>0</v>
      </c>
      <c r="I125" s="40">
        <v>0</v>
      </c>
      <c r="J125" s="40">
        <v>0</v>
      </c>
      <c r="K125" s="41">
        <f t="shared" si="25"/>
        <v>105162.7</v>
      </c>
    </row>
    <row r="126" spans="1:11" ht="18.75" customHeight="1">
      <c r="A126" s="67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89567.73</v>
      </c>
      <c r="H126" s="40">
        <v>0</v>
      </c>
      <c r="I126" s="40">
        <v>0</v>
      </c>
      <c r="J126" s="40">
        <v>0</v>
      </c>
      <c r="K126" s="41">
        <f t="shared" si="25"/>
        <v>89567.73</v>
      </c>
    </row>
    <row r="127" spans="1:11" ht="18.75" customHeight="1">
      <c r="A127" s="67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481682.78</v>
      </c>
      <c r="H127" s="40">
        <v>0</v>
      </c>
      <c r="I127" s="40">
        <v>0</v>
      </c>
      <c r="J127" s="40">
        <v>0</v>
      </c>
      <c r="K127" s="41">
        <f t="shared" si="25"/>
        <v>481682.78</v>
      </c>
    </row>
    <row r="128" spans="1:11" ht="18.75" customHeight="1">
      <c r="A128" s="67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134566.9</v>
      </c>
      <c r="I128" s="40">
        <v>0</v>
      </c>
      <c r="J128" s="40">
        <v>0</v>
      </c>
      <c r="K128" s="41">
        <f t="shared" si="25"/>
        <v>134566.9</v>
      </c>
    </row>
    <row r="129" spans="1:11" ht="18.75" customHeight="1">
      <c r="A129" s="67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239581.97</v>
      </c>
      <c r="I129" s="40">
        <v>0</v>
      </c>
      <c r="J129" s="40">
        <v>0</v>
      </c>
      <c r="K129" s="41">
        <f t="shared" si="25"/>
        <v>239581.97</v>
      </c>
    </row>
    <row r="130" spans="1:11" ht="18.75" customHeight="1">
      <c r="A130" s="67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109273.58</v>
      </c>
      <c r="J130" s="40">
        <v>0</v>
      </c>
      <c r="K130" s="41">
        <f t="shared" si="25"/>
        <v>109273.58</v>
      </c>
    </row>
    <row r="131" spans="1:11" ht="18.75" customHeight="1">
      <c r="A131" s="68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292208.27</v>
      </c>
      <c r="K131" s="44">
        <f t="shared" si="25"/>
        <v>292208.27</v>
      </c>
    </row>
    <row r="132" spans="1:11" ht="18.75" customHeight="1">
      <c r="A132" s="84" t="s">
        <v>135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50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J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2017-06-09T17:19:49Z</dcterms:modified>
  <cp:category/>
  <cp:version/>
  <cp:contentType/>
  <cp:contentStatus/>
</cp:coreProperties>
</file>