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CONCESSÃO'!$A$1:$K$131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<sst xmlns="http://schemas.openxmlformats.org/spreadsheetml/2006/main" count="136" uniqueCount="136">
  <si>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</si>
  <si>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</si>
  <si>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</si>
  <si>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</si>
  <si>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</si>
  <si>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</si>
  <si>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</si>
  <si>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</si>
  <si>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</si>
  <si>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</si>
  <si>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</si>
  <si>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</si>
  <si>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</si>
  <si>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</si>
  <si>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</si>
  <si>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</si>
  <si>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</si>
  <si>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</si>
  <si>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</si>
  <si>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</si>
  <si>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</si>
  <si>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</si>
  <si>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</si>
  <si>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</si>
  <si>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</si>
  <si>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</si>
  <si>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</si>
  <si>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</si>
  <si>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</si>
  <si>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</si>
  <si>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</si>
  <si>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</si>
  <si>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</si>
  <si>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</si>
  <si>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</si>
  <si>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</si>
  <si>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</si>
  <si>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</si>
  <si>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</si>
  <si>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</si>
  <si>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</si>
  <si>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</si>
  <si>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</si>
  <si>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</si>
  <si>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</si>
  <si>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</si>
  <si>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</si>
  <si>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</si>
  <si>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</si>
  <si>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</si>
  <si>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</si>
  <si>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</si>
  <si>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</si>
  <si>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</si>
  <si>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</si>
  <si>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</si>
  <si>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</si>
  <si>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</si>
  <si>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</si>
  <si>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</si>
  <si>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</si>
  <si>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</si>
  <si>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</si>
  <si>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</si>
  <si>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</si>
  <si>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</si>
  <si>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</si>
  <si>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</si>
  <si>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</si>
  <si>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</si>
  <si>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</si>
  <si>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</si>
  <si>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</si>
  <si>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</si>
  <si>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</si>
  <si>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</si>
  <si>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</si>
  <si>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</si>
  <si>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</si>
  <si>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</si>
  <si>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</si>
  <si>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</si>
  <si>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</si>
  <si>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</si>
  <si>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</si>
  <si>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</si>
  <si>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</si>
  <si>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</si>
  <si>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</si>
  <si>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</si>
  <si>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</si>
  <si>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</si>
  <si>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</si>
  <si>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</si>
  <si>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</si>
  <si>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</si>
  <si>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</si>
  <si>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</si>
  <si>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</si>
  <si>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</si>
  <si>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</si>
  <si>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</si>
  <si>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</si>
  <si>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</si>
  <si>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</si>
  <si>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</si>
  <si>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</si>
  <si>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</si>
  <si>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</si>
  <si>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</si>
  <si>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</si>
  <si>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</si>
  <si>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</si>
  <si>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</si>
  <si>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</si>
  <si>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</si>
  <si>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</si>
  <si>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</si>
  <si>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</si>
  <si>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</si>
  <si>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</si>
  <si>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</si>
  <si>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</si>
  <si>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</si>
  <si>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</si>
  <si>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</si>
  <si>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</si>
  <si>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</si>
  <si>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</si>
  <si>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</si>
  <si>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</si>
  <si>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</si>
  <si>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</si>
  <si>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OPERAÇÃO 03/06/17 - VENCIMENTO 09/06/17</t>
  </si>
  <si>
    <t>6.2.13.  Pagamento por estimativa (1)</t>
  </si>
  <si>
    <t>Nota: (1) O pagamento por estimativa será revisado assim que ocorrer o processamento de passageiros transportados no sistema de bilhetagem eletrônica.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</si>
</sst>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46" fillId="0" borderId="14" xfId="0" applyFont="1" applyFill="1" applyBorder="1" applyAlignment="1">
      <alignment horizontal="left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5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5" t="s">
        <v>77</v>
      </c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1:11" ht="21">
      <c r="A2" s="76" t="s">
        <v>133</v>
      </c>
      <c r="B2" s="76"/>
      <c r="C2" s="76"/>
      <c r="D2" s="76"/>
      <c r="E2" s="76"/>
      <c r="F2" s="76"/>
      <c r="G2" s="76"/>
      <c r="H2" s="76"/>
      <c r="I2" s="76"/>
      <c r="J2" s="76"/>
      <c r="K2" s="76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7" t="s">
        <v>14</v>
      </c>
      <c r="B4" s="79" t="s">
        <v>90</v>
      </c>
      <c r="C4" s="80"/>
      <c r="D4" s="80"/>
      <c r="E4" s="80"/>
      <c r="F4" s="80"/>
      <c r="G4" s="80"/>
      <c r="H4" s="80"/>
      <c r="I4" s="80"/>
      <c r="J4" s="81"/>
      <c r="K4" s="78" t="s">
        <v>15</v>
      </c>
    </row>
    <row r="5" spans="1:11" ht="38.25">
      <c r="A5" s="77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2" t="s">
        <v>89</v>
      </c>
      <c r="J5" s="82" t="s">
        <v>88</v>
      </c>
      <c r="K5" s="77"/>
    </row>
    <row r="6" spans="1:11" ht="18.75" customHeight="1">
      <c r="A6" s="77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3"/>
      <c r="J6" s="83"/>
      <c r="K6" s="77"/>
    </row>
    <row r="7" spans="1:12" ht="17.25" customHeight="1">
      <c r="A7" s="8" t="s">
        <v>27</v>
      </c>
      <c r="B7" s="9">
        <f aca="true" t="shared" si="0" ref="B7:K7">+B8+B20+B24+B27</f>
        <v>15068</v>
      </c>
      <c r="C7" s="9">
        <f t="shared" si="0"/>
        <v>17491</v>
      </c>
      <c r="D7" s="9">
        <f t="shared" si="0"/>
        <v>20505</v>
      </c>
      <c r="E7" s="9">
        <f t="shared" si="0"/>
        <v>12125</v>
      </c>
      <c r="F7" s="9">
        <f t="shared" si="0"/>
        <v>17836</v>
      </c>
      <c r="G7" s="9">
        <f t="shared" si="0"/>
        <v>32900</v>
      </c>
      <c r="H7" s="9">
        <f t="shared" si="0"/>
        <v>13692</v>
      </c>
      <c r="I7" s="9">
        <f t="shared" si="0"/>
        <v>2984</v>
      </c>
      <c r="J7" s="9">
        <f t="shared" si="0"/>
        <v>7354</v>
      </c>
      <c r="K7" s="9">
        <f t="shared" si="0"/>
        <v>139955</v>
      </c>
      <c r="L7" s="51"/>
    </row>
    <row r="8" spans="1:11" ht="17.25" customHeight="1">
      <c r="A8" s="10" t="s">
        <v>96</v>
      </c>
      <c r="B8" s="11">
        <f>B9+B12+B16</f>
        <v>9271</v>
      </c>
      <c r="C8" s="11">
        <f aca="true" t="shared" si="1" ref="C8:J8">C9+C12+C16</f>
        <v>11477</v>
      </c>
      <c r="D8" s="11">
        <f t="shared" si="1"/>
        <v>12508</v>
      </c>
      <c r="E8" s="11">
        <f t="shared" si="1"/>
        <v>7928</v>
      </c>
      <c r="F8" s="11">
        <f t="shared" si="1"/>
        <v>10486</v>
      </c>
      <c r="G8" s="11">
        <f t="shared" si="1"/>
        <v>18907</v>
      </c>
      <c r="H8" s="11">
        <f t="shared" si="1"/>
        <v>9037</v>
      </c>
      <c r="I8" s="11">
        <f t="shared" si="1"/>
        <v>1679</v>
      </c>
      <c r="J8" s="11">
        <f t="shared" si="1"/>
        <v>4620</v>
      </c>
      <c r="K8" s="11">
        <f>SUM(B8:J8)</f>
        <v>85913</v>
      </c>
    </row>
    <row r="9" spans="1:11" ht="17.25" customHeight="1">
      <c r="A9" s="15" t="s">
        <v>16</v>
      </c>
      <c r="B9" s="13">
        <f>+B10+B11</f>
        <v>78</v>
      </c>
      <c r="C9" s="13">
        <f aca="true" t="shared" si="2" ref="C9:J9">+C10+C11</f>
        <v>132</v>
      </c>
      <c r="D9" s="13">
        <f t="shared" si="2"/>
        <v>224</v>
      </c>
      <c r="E9" s="13">
        <f t="shared" si="2"/>
        <v>164</v>
      </c>
      <c r="F9" s="13">
        <f t="shared" si="2"/>
        <v>54</v>
      </c>
      <c r="G9" s="13">
        <f t="shared" si="2"/>
        <v>76</v>
      </c>
      <c r="H9" s="13">
        <f t="shared" si="2"/>
        <v>35</v>
      </c>
      <c r="I9" s="13">
        <f t="shared" si="2"/>
        <v>60</v>
      </c>
      <c r="J9" s="13">
        <f t="shared" si="2"/>
        <v>25</v>
      </c>
      <c r="K9" s="11">
        <f>SUM(B9:J9)</f>
        <v>848</v>
      </c>
    </row>
    <row r="10" spans="1:11" ht="17.25" customHeight="1">
      <c r="A10" s="29" t="s">
        <v>17</v>
      </c>
      <c r="B10" s="13">
        <v>78</v>
      </c>
      <c r="C10" s="13">
        <v>132</v>
      </c>
      <c r="D10" s="13">
        <v>224</v>
      </c>
      <c r="E10" s="13">
        <v>164</v>
      </c>
      <c r="F10" s="13">
        <v>54</v>
      </c>
      <c r="G10" s="13">
        <v>76</v>
      </c>
      <c r="H10" s="13">
        <v>35</v>
      </c>
      <c r="I10" s="13">
        <v>60</v>
      </c>
      <c r="J10" s="13">
        <v>25</v>
      </c>
      <c r="K10" s="11">
        <f>SUM(B10:J10)</f>
        <v>848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9163</v>
      </c>
      <c r="C12" s="17">
        <f t="shared" si="3"/>
        <v>11294</v>
      </c>
      <c r="D12" s="17">
        <f t="shared" si="3"/>
        <v>12135</v>
      </c>
      <c r="E12" s="17">
        <f t="shared" si="3"/>
        <v>7740</v>
      </c>
      <c r="F12" s="17">
        <f t="shared" si="3"/>
        <v>10407</v>
      </c>
      <c r="G12" s="17">
        <f t="shared" si="3"/>
        <v>18792</v>
      </c>
      <c r="H12" s="17">
        <f t="shared" si="3"/>
        <v>8995</v>
      </c>
      <c r="I12" s="17">
        <f t="shared" si="3"/>
        <v>1590</v>
      </c>
      <c r="J12" s="17">
        <f t="shared" si="3"/>
        <v>4560</v>
      </c>
      <c r="K12" s="11">
        <f aca="true" t="shared" si="4" ref="K12:K27">SUM(B12:J12)</f>
        <v>84676</v>
      </c>
    </row>
    <row r="13" spans="1:13" ht="17.25" customHeight="1">
      <c r="A13" s="14" t="s">
        <v>19</v>
      </c>
      <c r="B13" s="13">
        <v>1741</v>
      </c>
      <c r="C13" s="13">
        <v>2490</v>
      </c>
      <c r="D13" s="13">
        <v>2980</v>
      </c>
      <c r="E13" s="13">
        <v>1816</v>
      </c>
      <c r="F13" s="13">
        <v>1552</v>
      </c>
      <c r="G13" s="13">
        <v>2590</v>
      </c>
      <c r="H13" s="13">
        <v>1602</v>
      </c>
      <c r="I13" s="13">
        <v>486</v>
      </c>
      <c r="J13" s="13">
        <v>1097</v>
      </c>
      <c r="K13" s="11">
        <f t="shared" si="4"/>
        <v>16354</v>
      </c>
      <c r="L13" s="51"/>
      <c r="M13" s="52"/>
    </row>
    <row r="14" spans="1:12" ht="17.25" customHeight="1">
      <c r="A14" s="14" t="s">
        <v>20</v>
      </c>
      <c r="B14" s="13">
        <v>7259</v>
      </c>
      <c r="C14" s="13">
        <v>8573</v>
      </c>
      <c r="D14" s="13">
        <v>8979</v>
      </c>
      <c r="E14" s="13">
        <v>5780</v>
      </c>
      <c r="F14" s="13">
        <v>8710</v>
      </c>
      <c r="G14" s="13">
        <v>15987</v>
      </c>
      <c r="H14" s="13">
        <v>7170</v>
      </c>
      <c r="I14" s="13">
        <v>1061</v>
      </c>
      <c r="J14" s="13">
        <v>3395</v>
      </c>
      <c r="K14" s="11">
        <f t="shared" si="4"/>
        <v>66914</v>
      </c>
      <c r="L14" s="51"/>
    </row>
    <row r="15" spans="1:11" ht="17.25" customHeight="1">
      <c r="A15" s="14" t="s">
        <v>21</v>
      </c>
      <c r="B15" s="13">
        <v>163</v>
      </c>
      <c r="C15" s="13">
        <v>231</v>
      </c>
      <c r="D15" s="13">
        <v>176</v>
      </c>
      <c r="E15" s="13">
        <v>144</v>
      </c>
      <c r="F15" s="13">
        <v>145</v>
      </c>
      <c r="G15" s="13">
        <v>215</v>
      </c>
      <c r="H15" s="13">
        <v>223</v>
      </c>
      <c r="I15" s="13">
        <v>43</v>
      </c>
      <c r="J15" s="13">
        <v>68</v>
      </c>
      <c r="K15" s="11">
        <f t="shared" si="4"/>
        <v>1408</v>
      </c>
    </row>
    <row r="16" spans="1:11" ht="17.25" customHeight="1">
      <c r="A16" s="15" t="s">
        <v>92</v>
      </c>
      <c r="B16" s="13">
        <f>B17+B18+B19</f>
        <v>30</v>
      </c>
      <c r="C16" s="13">
        <f aca="true" t="shared" si="5" ref="C16:J16">C17+C18+C19</f>
        <v>51</v>
      </c>
      <c r="D16" s="13">
        <f t="shared" si="5"/>
        <v>149</v>
      </c>
      <c r="E16" s="13">
        <f t="shared" si="5"/>
        <v>24</v>
      </c>
      <c r="F16" s="13">
        <f t="shared" si="5"/>
        <v>25</v>
      </c>
      <c r="G16" s="13">
        <f t="shared" si="5"/>
        <v>39</v>
      </c>
      <c r="H16" s="13">
        <f t="shared" si="5"/>
        <v>7</v>
      </c>
      <c r="I16" s="13">
        <f t="shared" si="5"/>
        <v>29</v>
      </c>
      <c r="J16" s="13">
        <f t="shared" si="5"/>
        <v>35</v>
      </c>
      <c r="K16" s="11">
        <f t="shared" si="4"/>
        <v>389</v>
      </c>
    </row>
    <row r="17" spans="1:11" ht="17.25" customHeight="1">
      <c r="A17" s="14" t="s">
        <v>93</v>
      </c>
      <c r="B17" s="13">
        <v>24</v>
      </c>
      <c r="C17" s="13">
        <v>37</v>
      </c>
      <c r="D17" s="13">
        <v>126</v>
      </c>
      <c r="E17" s="13">
        <v>18</v>
      </c>
      <c r="F17" s="13">
        <v>16</v>
      </c>
      <c r="G17" s="13">
        <v>27</v>
      </c>
      <c r="H17" s="13">
        <v>5</v>
      </c>
      <c r="I17" s="13">
        <v>23</v>
      </c>
      <c r="J17" s="13">
        <v>27</v>
      </c>
      <c r="K17" s="11">
        <f t="shared" si="4"/>
        <v>303</v>
      </c>
    </row>
    <row r="18" spans="1:11" ht="17.25" customHeight="1">
      <c r="A18" s="14" t="s">
        <v>94</v>
      </c>
      <c r="B18" s="13">
        <v>6</v>
      </c>
      <c r="C18" s="13">
        <v>14</v>
      </c>
      <c r="D18" s="13">
        <v>23</v>
      </c>
      <c r="E18" s="13">
        <v>6</v>
      </c>
      <c r="F18" s="13">
        <v>9</v>
      </c>
      <c r="G18" s="13">
        <v>12</v>
      </c>
      <c r="H18" s="13">
        <v>2</v>
      </c>
      <c r="I18" s="13">
        <v>6</v>
      </c>
      <c r="J18" s="13">
        <v>8</v>
      </c>
      <c r="K18" s="11">
        <f t="shared" si="4"/>
        <v>86</v>
      </c>
    </row>
    <row r="19" spans="1:11" ht="17.25" customHeight="1">
      <c r="A19" s="14" t="s">
        <v>95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1">
        <f t="shared" si="4"/>
        <v>0</v>
      </c>
    </row>
    <row r="20" spans="1:11" ht="17.25" customHeight="1">
      <c r="A20" s="16" t="s">
        <v>22</v>
      </c>
      <c r="B20" s="11">
        <f>+B21+B22+B23</f>
        <v>5580</v>
      </c>
      <c r="C20" s="11">
        <f aca="true" t="shared" si="6" ref="C20:J20">+C21+C22+C23</f>
        <v>5613</v>
      </c>
      <c r="D20" s="11">
        <f t="shared" si="6"/>
        <v>7156</v>
      </c>
      <c r="E20" s="11">
        <f t="shared" si="6"/>
        <v>3996</v>
      </c>
      <c r="F20" s="11">
        <f t="shared" si="6"/>
        <v>7261</v>
      </c>
      <c r="G20" s="11">
        <f t="shared" si="6"/>
        <v>13842</v>
      </c>
      <c r="H20" s="11">
        <f t="shared" si="6"/>
        <v>4501</v>
      </c>
      <c r="I20" s="11">
        <f t="shared" si="6"/>
        <v>1111</v>
      </c>
      <c r="J20" s="11">
        <f t="shared" si="6"/>
        <v>2581</v>
      </c>
      <c r="K20" s="11">
        <f t="shared" si="4"/>
        <v>51641</v>
      </c>
    </row>
    <row r="21" spans="1:12" ht="17.25" customHeight="1">
      <c r="A21" s="12" t="s">
        <v>23</v>
      </c>
      <c r="B21" s="13">
        <v>586</v>
      </c>
      <c r="C21" s="13">
        <v>642</v>
      </c>
      <c r="D21" s="13">
        <v>1394</v>
      </c>
      <c r="E21" s="13">
        <v>602</v>
      </c>
      <c r="F21" s="13">
        <v>698</v>
      </c>
      <c r="G21" s="13">
        <v>895</v>
      </c>
      <c r="H21" s="13">
        <v>310</v>
      </c>
      <c r="I21" s="13">
        <v>336</v>
      </c>
      <c r="J21" s="13">
        <v>488</v>
      </c>
      <c r="K21" s="11">
        <f t="shared" si="4"/>
        <v>5951</v>
      </c>
      <c r="L21" s="51"/>
    </row>
    <row r="22" spans="1:12" ht="17.25" customHeight="1">
      <c r="A22" s="12" t="s">
        <v>24</v>
      </c>
      <c r="B22" s="13">
        <v>4907</v>
      </c>
      <c r="C22" s="13">
        <v>4894</v>
      </c>
      <c r="D22" s="13">
        <v>5694</v>
      </c>
      <c r="E22" s="13">
        <v>3353</v>
      </c>
      <c r="F22" s="13">
        <v>6494</v>
      </c>
      <c r="G22" s="13">
        <v>12864</v>
      </c>
      <c r="H22" s="13">
        <v>4088</v>
      </c>
      <c r="I22" s="13">
        <v>755</v>
      </c>
      <c r="J22" s="13">
        <v>2074</v>
      </c>
      <c r="K22" s="11">
        <f t="shared" si="4"/>
        <v>45123</v>
      </c>
      <c r="L22" s="51"/>
    </row>
    <row r="23" spans="1:11" ht="17.25" customHeight="1">
      <c r="A23" s="12" t="s">
        <v>25</v>
      </c>
      <c r="B23" s="13">
        <v>87</v>
      </c>
      <c r="C23" s="13">
        <v>77</v>
      </c>
      <c r="D23" s="13">
        <v>68</v>
      </c>
      <c r="E23" s="13">
        <v>41</v>
      </c>
      <c r="F23" s="13">
        <v>69</v>
      </c>
      <c r="G23" s="13">
        <v>83</v>
      </c>
      <c r="H23" s="13">
        <v>103</v>
      </c>
      <c r="I23" s="13">
        <v>20</v>
      </c>
      <c r="J23" s="13">
        <v>19</v>
      </c>
      <c r="K23" s="11">
        <f t="shared" si="4"/>
        <v>567</v>
      </c>
    </row>
    <row r="24" spans="1:11" ht="17.25" customHeight="1">
      <c r="A24" s="16" t="s">
        <v>26</v>
      </c>
      <c r="B24" s="13">
        <f>+B25+B26</f>
        <v>217</v>
      </c>
      <c r="C24" s="13">
        <f aca="true" t="shared" si="7" ref="C24:J24">+C25+C26</f>
        <v>401</v>
      </c>
      <c r="D24" s="13">
        <f t="shared" si="7"/>
        <v>841</v>
      </c>
      <c r="E24" s="13">
        <f t="shared" si="7"/>
        <v>201</v>
      </c>
      <c r="F24" s="13">
        <f t="shared" si="7"/>
        <v>89</v>
      </c>
      <c r="G24" s="13">
        <f t="shared" si="7"/>
        <v>151</v>
      </c>
      <c r="H24" s="13">
        <f t="shared" si="7"/>
        <v>26</v>
      </c>
      <c r="I24" s="13">
        <f t="shared" si="7"/>
        <v>194</v>
      </c>
      <c r="J24" s="13">
        <f t="shared" si="7"/>
        <v>153</v>
      </c>
      <c r="K24" s="11">
        <f t="shared" si="4"/>
        <v>2273</v>
      </c>
    </row>
    <row r="25" spans="1:12" ht="17.25" customHeight="1">
      <c r="A25" s="12" t="s">
        <v>114</v>
      </c>
      <c r="B25" s="13">
        <v>114</v>
      </c>
      <c r="C25" s="13">
        <v>178</v>
      </c>
      <c r="D25" s="13">
        <v>421</v>
      </c>
      <c r="E25" s="13">
        <v>87</v>
      </c>
      <c r="F25" s="13">
        <v>30</v>
      </c>
      <c r="G25" s="13">
        <v>59</v>
      </c>
      <c r="H25" s="13">
        <v>12</v>
      </c>
      <c r="I25" s="13">
        <v>111</v>
      </c>
      <c r="J25" s="13">
        <v>64</v>
      </c>
      <c r="K25" s="11">
        <f t="shared" si="4"/>
        <v>1076</v>
      </c>
      <c r="L25" s="51"/>
    </row>
    <row r="26" spans="1:12" ht="17.25" customHeight="1">
      <c r="A26" s="12" t="s">
        <v>115</v>
      </c>
      <c r="B26" s="13">
        <v>103</v>
      </c>
      <c r="C26" s="13">
        <v>223</v>
      </c>
      <c r="D26" s="13">
        <v>420</v>
      </c>
      <c r="E26" s="13">
        <v>114</v>
      </c>
      <c r="F26" s="13">
        <v>59</v>
      </c>
      <c r="G26" s="13">
        <v>92</v>
      </c>
      <c r="H26" s="13">
        <v>14</v>
      </c>
      <c r="I26" s="13">
        <v>83</v>
      </c>
      <c r="J26" s="13">
        <v>89</v>
      </c>
      <c r="K26" s="11">
        <f t="shared" si="4"/>
        <v>1197</v>
      </c>
      <c r="L26" s="51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128</v>
      </c>
      <c r="I27" s="11">
        <v>0</v>
      </c>
      <c r="J27" s="11">
        <v>0</v>
      </c>
      <c r="K27" s="11">
        <f t="shared" si="4"/>
        <v>128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8">
        <f>SUM(B30:B33)</f>
        <v>2.7736</v>
      </c>
      <c r="C29" s="58">
        <f aca="true" t="shared" si="8" ref="C29:J29">SUM(C30:C33)</f>
        <v>3.10359418</v>
      </c>
      <c r="D29" s="58">
        <f t="shared" si="8"/>
        <v>3.4946</v>
      </c>
      <c r="E29" s="58">
        <f t="shared" si="8"/>
        <v>2.97171955</v>
      </c>
      <c r="F29" s="58">
        <f t="shared" si="8"/>
        <v>2.9409</v>
      </c>
      <c r="G29" s="58">
        <f t="shared" si="8"/>
        <v>2.4816000000000003</v>
      </c>
      <c r="H29" s="58">
        <f t="shared" si="8"/>
        <v>2.8455</v>
      </c>
      <c r="I29" s="58">
        <f t="shared" si="8"/>
        <v>5.0513</v>
      </c>
      <c r="J29" s="58">
        <f t="shared" si="8"/>
        <v>2.9977</v>
      </c>
      <c r="K29" s="19">
        <v>0</v>
      </c>
    </row>
    <row r="30" spans="1:11" ht="17.25" customHeight="1">
      <c r="A30" s="16" t="s">
        <v>31</v>
      </c>
      <c r="B30" s="32">
        <v>2.7784</v>
      </c>
      <c r="C30" s="32">
        <v>3.1016</v>
      </c>
      <c r="D30" s="32">
        <v>3.4996</v>
      </c>
      <c r="E30" s="32">
        <v>2.9763</v>
      </c>
      <c r="F30" s="32">
        <v>2.9456</v>
      </c>
      <c r="G30" s="32">
        <v>2.4855</v>
      </c>
      <c r="H30" s="32">
        <v>2.8501</v>
      </c>
      <c r="I30" s="32">
        <v>5.0513</v>
      </c>
      <c r="J30" s="32">
        <v>2.9977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0.00689418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59" t="s">
        <v>102</v>
      </c>
      <c r="B32" s="73">
        <v>-0.0048</v>
      </c>
      <c r="C32" s="73">
        <v>-0.0049</v>
      </c>
      <c r="D32" s="73">
        <v>-0.005</v>
      </c>
      <c r="E32" s="73">
        <v>-0.00458045</v>
      </c>
      <c r="F32" s="73">
        <v>-0.0047</v>
      </c>
      <c r="G32" s="73">
        <v>-0.0039</v>
      </c>
      <c r="H32" s="73">
        <v>-0.0046</v>
      </c>
      <c r="I32" s="31">
        <v>0</v>
      </c>
      <c r="J32" s="31">
        <v>0</v>
      </c>
      <c r="K32" s="60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75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32053.73</v>
      </c>
      <c r="I35" s="19">
        <v>0</v>
      </c>
      <c r="J35" s="19">
        <v>0</v>
      </c>
      <c r="K35" s="23">
        <f>SUM(B35:J35)</f>
        <v>32053.73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54030.81</v>
      </c>
      <c r="I36" s="19">
        <v>0</v>
      </c>
      <c r="J36" s="19">
        <v>0</v>
      </c>
      <c r="K36" s="23">
        <f>SUM(B36:J36)</f>
        <v>54030.81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4">
        <v>0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</row>
    <row r="41" spans="1:11" ht="17.25" customHeight="1">
      <c r="A41" s="12" t="s">
        <v>38</v>
      </c>
      <c r="B41" s="74">
        <v>0</v>
      </c>
      <c r="C41" s="74">
        <v>0</v>
      </c>
      <c r="D41" s="74">
        <v>0</v>
      </c>
      <c r="E41" s="74">
        <v>0</v>
      </c>
      <c r="F41" s="74">
        <v>0</v>
      </c>
      <c r="G41" s="74">
        <v>0</v>
      </c>
      <c r="H41" s="74">
        <v>0</v>
      </c>
      <c r="I41" s="74">
        <v>0</v>
      </c>
      <c r="J41" s="74">
        <v>0</v>
      </c>
      <c r="K41" s="74">
        <v>0</v>
      </c>
    </row>
    <row r="42" spans="1:11" ht="17.25" customHeight="1">
      <c r="A42" s="12" t="s">
        <v>39</v>
      </c>
      <c r="B42" s="74">
        <v>0</v>
      </c>
      <c r="C42" s="74">
        <v>0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</row>
    <row r="43" spans="1:11" ht="17.25" customHeight="1">
      <c r="A43" s="61" t="s">
        <v>101</v>
      </c>
      <c r="B43" s="62">
        <f>ROUND(B44*B45,2)</f>
        <v>4091.68</v>
      </c>
      <c r="C43" s="62">
        <f>ROUND(C44*C45,2)</f>
        <v>5773.72</v>
      </c>
      <c r="D43" s="62">
        <f aca="true" t="shared" si="11" ref="D43:J43">ROUND(D44*D45,2)</f>
        <v>6385.76</v>
      </c>
      <c r="E43" s="62">
        <f t="shared" si="11"/>
        <v>3445.4</v>
      </c>
      <c r="F43" s="62">
        <f t="shared" si="11"/>
        <v>5281.52</v>
      </c>
      <c r="G43" s="62">
        <f t="shared" si="11"/>
        <v>7430.08</v>
      </c>
      <c r="H43" s="62">
        <f t="shared" si="11"/>
        <v>3715.04</v>
      </c>
      <c r="I43" s="62">
        <f t="shared" si="11"/>
        <v>1065.72</v>
      </c>
      <c r="J43" s="62">
        <f t="shared" si="11"/>
        <v>2217.04</v>
      </c>
      <c r="K43" s="62">
        <f t="shared" si="10"/>
        <v>39405.96000000001</v>
      </c>
    </row>
    <row r="44" spans="1:11" ht="17.25" customHeight="1">
      <c r="A44" s="63" t="s">
        <v>40</v>
      </c>
      <c r="B44" s="64">
        <v>956</v>
      </c>
      <c r="C44" s="64">
        <v>1349</v>
      </c>
      <c r="D44" s="64">
        <v>1492</v>
      </c>
      <c r="E44" s="64">
        <v>805</v>
      </c>
      <c r="F44" s="64">
        <v>1234</v>
      </c>
      <c r="G44" s="64">
        <v>1736</v>
      </c>
      <c r="H44" s="64">
        <v>868</v>
      </c>
      <c r="I44" s="64">
        <v>249</v>
      </c>
      <c r="J44" s="64">
        <v>518</v>
      </c>
      <c r="K44" s="64">
        <f t="shared" si="10"/>
        <v>9207</v>
      </c>
    </row>
    <row r="45" spans="1:12" ht="17.25" customHeight="1">
      <c r="A45" s="63" t="s">
        <v>41</v>
      </c>
      <c r="B45" s="62">
        <v>4.28</v>
      </c>
      <c r="C45" s="62">
        <v>4.28</v>
      </c>
      <c r="D45" s="62">
        <v>4.28</v>
      </c>
      <c r="E45" s="62">
        <v>4.28</v>
      </c>
      <c r="F45" s="62">
        <v>4.28</v>
      </c>
      <c r="G45" s="62">
        <v>4.28</v>
      </c>
      <c r="H45" s="62">
        <v>4.28</v>
      </c>
      <c r="I45" s="62">
        <v>4.28</v>
      </c>
      <c r="J45" s="60">
        <v>4.28</v>
      </c>
      <c r="K45" s="62">
        <v>4.28</v>
      </c>
      <c r="L45" s="56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64590.99</v>
      </c>
      <c r="C47" s="22">
        <f aca="true" t="shared" si="12" ref="C47:H47">+C48+C57</f>
        <v>83525.66</v>
      </c>
      <c r="D47" s="22">
        <f t="shared" si="12"/>
        <v>103412.5</v>
      </c>
      <c r="E47" s="22">
        <f t="shared" si="12"/>
        <v>61777.65</v>
      </c>
      <c r="F47" s="22">
        <f t="shared" si="12"/>
        <v>81154.09</v>
      </c>
      <c r="G47" s="22">
        <f t="shared" si="12"/>
        <v>118544.78</v>
      </c>
      <c r="H47" s="22">
        <f t="shared" si="12"/>
        <v>94661.79999999999</v>
      </c>
      <c r="I47" s="22">
        <f>+I48+I57</f>
        <v>16138.8</v>
      </c>
      <c r="J47" s="22">
        <f>+J48+J57</f>
        <v>38202.41</v>
      </c>
      <c r="K47" s="22">
        <f>SUM(B47:J47)</f>
        <v>662008.68</v>
      </c>
    </row>
    <row r="48" spans="1:11" ht="17.25" customHeight="1">
      <c r="A48" s="16" t="s">
        <v>107</v>
      </c>
      <c r="B48" s="23">
        <f>SUM(B49:B56)</f>
        <v>45884.28</v>
      </c>
      <c r="C48" s="23">
        <f aca="true" t="shared" si="13" ref="C48:J48">SUM(C49:C56)</f>
        <v>60058.689999999995</v>
      </c>
      <c r="D48" s="23">
        <f t="shared" si="13"/>
        <v>78042.53</v>
      </c>
      <c r="E48" s="23">
        <f t="shared" si="13"/>
        <v>39477.5</v>
      </c>
      <c r="F48" s="23">
        <f t="shared" si="13"/>
        <v>57735.41</v>
      </c>
      <c r="G48" s="23">
        <f t="shared" si="13"/>
        <v>89074.72</v>
      </c>
      <c r="H48" s="23">
        <f t="shared" si="13"/>
        <v>74729.35999999999</v>
      </c>
      <c r="I48" s="23">
        <f t="shared" si="13"/>
        <v>16138.8</v>
      </c>
      <c r="J48" s="23">
        <f t="shared" si="13"/>
        <v>24262.13</v>
      </c>
      <c r="K48" s="23">
        <f aca="true" t="shared" si="14" ref="K48:K57">SUM(B48:J48)</f>
        <v>485403.42</v>
      </c>
    </row>
    <row r="49" spans="1:11" ht="17.25" customHeight="1">
      <c r="A49" s="34" t="s">
        <v>43</v>
      </c>
      <c r="B49" s="23">
        <f aca="true" t="shared" si="15" ref="B49:H49">ROUND(B30*B7,2)</f>
        <v>41864.93</v>
      </c>
      <c r="C49" s="23">
        <f t="shared" si="15"/>
        <v>54250.09</v>
      </c>
      <c r="D49" s="23">
        <f t="shared" si="15"/>
        <v>71759.3</v>
      </c>
      <c r="E49" s="23">
        <f t="shared" si="15"/>
        <v>36087.64</v>
      </c>
      <c r="F49" s="23">
        <f t="shared" si="15"/>
        <v>52537.72</v>
      </c>
      <c r="G49" s="23">
        <f t="shared" si="15"/>
        <v>81772.95</v>
      </c>
      <c r="H49" s="23">
        <f t="shared" si="15"/>
        <v>39023.57</v>
      </c>
      <c r="I49" s="23">
        <f>ROUND(I30*I7,2)</f>
        <v>15073.08</v>
      </c>
      <c r="J49" s="23">
        <f>ROUND(J30*J7,2)</f>
        <v>22045.09</v>
      </c>
      <c r="K49" s="23">
        <f t="shared" si="14"/>
        <v>414414.37000000005</v>
      </c>
    </row>
    <row r="50" spans="1:11" ht="17.25" customHeight="1">
      <c r="A50" s="34" t="s">
        <v>44</v>
      </c>
      <c r="B50" s="19">
        <v>0</v>
      </c>
      <c r="C50" s="23">
        <f>ROUND(C31*C7,2)</f>
        <v>120.59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120.59</v>
      </c>
    </row>
    <row r="51" spans="1:11" ht="17.25" customHeight="1">
      <c r="A51" s="65" t="s">
        <v>103</v>
      </c>
      <c r="B51" s="66">
        <f aca="true" t="shared" si="16" ref="B51:H51">ROUND(B32*B7,2)</f>
        <v>-72.33</v>
      </c>
      <c r="C51" s="66">
        <f t="shared" si="16"/>
        <v>-85.71</v>
      </c>
      <c r="D51" s="66">
        <f t="shared" si="16"/>
        <v>-102.53</v>
      </c>
      <c r="E51" s="66">
        <f t="shared" si="16"/>
        <v>-55.54</v>
      </c>
      <c r="F51" s="66">
        <f t="shared" si="16"/>
        <v>-83.83</v>
      </c>
      <c r="G51" s="66">
        <f t="shared" si="16"/>
        <v>-128.31</v>
      </c>
      <c r="H51" s="66">
        <f t="shared" si="16"/>
        <v>-62.98</v>
      </c>
      <c r="I51" s="19">
        <v>0</v>
      </c>
      <c r="J51" s="19">
        <v>0</v>
      </c>
      <c r="K51" s="66">
        <f>SUM(B51:J51)</f>
        <v>-591.23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32053.73</v>
      </c>
      <c r="I53" s="31">
        <f>+I35</f>
        <v>0</v>
      </c>
      <c r="J53" s="31">
        <f>+J35</f>
        <v>0</v>
      </c>
      <c r="K53" s="23">
        <f t="shared" si="14"/>
        <v>32053.73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18706.71</v>
      </c>
      <c r="C57" s="36">
        <v>23466.97</v>
      </c>
      <c r="D57" s="36">
        <v>25369.97</v>
      </c>
      <c r="E57" s="36">
        <v>22300.15</v>
      </c>
      <c r="F57" s="36">
        <v>23418.68</v>
      </c>
      <c r="G57" s="36">
        <v>29470.06</v>
      </c>
      <c r="H57" s="36">
        <v>19932.44</v>
      </c>
      <c r="I57" s="19">
        <v>0</v>
      </c>
      <c r="J57" s="36">
        <v>13940.28</v>
      </c>
      <c r="K57" s="36">
        <f t="shared" si="14"/>
        <v>176605.25999999998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7">
        <v>0</v>
      </c>
      <c r="C59" s="57">
        <v>0</v>
      </c>
      <c r="D59" s="57">
        <v>0</v>
      </c>
      <c r="E59" s="57">
        <v>0</v>
      </c>
      <c r="F59" s="57">
        <v>0</v>
      </c>
      <c r="G59" s="57">
        <v>0</v>
      </c>
      <c r="H59" s="57">
        <v>0</v>
      </c>
      <c r="I59" s="57">
        <v>0</v>
      </c>
      <c r="J59" s="57">
        <v>0</v>
      </c>
      <c r="K59" s="57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+B62+B69+B101+B102</f>
        <v>710303.6</v>
      </c>
      <c r="C61" s="35">
        <f t="shared" si="17"/>
        <v>1021929.04</v>
      </c>
      <c r="D61" s="35">
        <f t="shared" si="17"/>
        <v>1325539.43</v>
      </c>
      <c r="E61" s="35">
        <f t="shared" si="17"/>
        <v>611276.8</v>
      </c>
      <c r="F61" s="35">
        <f t="shared" si="17"/>
        <v>958401.4700000001</v>
      </c>
      <c r="G61" s="35">
        <f t="shared" si="17"/>
        <v>1330005.16</v>
      </c>
      <c r="H61" s="35">
        <f t="shared" si="17"/>
        <v>557567</v>
      </c>
      <c r="I61" s="35">
        <f t="shared" si="17"/>
        <v>245620.67</v>
      </c>
      <c r="J61" s="35">
        <f t="shared" si="17"/>
        <v>478805</v>
      </c>
      <c r="K61" s="35">
        <f>SUM(B61:J61)</f>
        <v>7239448.17</v>
      </c>
    </row>
    <row r="62" spans="1:11" ht="18.75" customHeight="1">
      <c r="A62" s="16" t="s">
        <v>73</v>
      </c>
      <c r="B62" s="35">
        <f aca="true" t="shared" si="18" ref="B62:J62">B63+B64+B65+B66+B67+B68</f>
        <v>-296.4</v>
      </c>
      <c r="C62" s="35">
        <f t="shared" si="18"/>
        <v>-501.6</v>
      </c>
      <c r="D62" s="35">
        <f t="shared" si="18"/>
        <v>-851.2</v>
      </c>
      <c r="E62" s="35">
        <f t="shared" si="18"/>
        <v>-623.2</v>
      </c>
      <c r="F62" s="35">
        <f t="shared" si="18"/>
        <v>-205.2</v>
      </c>
      <c r="G62" s="35">
        <f t="shared" si="18"/>
        <v>-288.8</v>
      </c>
      <c r="H62" s="35">
        <f t="shared" si="18"/>
        <v>-133</v>
      </c>
      <c r="I62" s="35">
        <f t="shared" si="18"/>
        <v>-228</v>
      </c>
      <c r="J62" s="35">
        <f t="shared" si="18"/>
        <v>-95</v>
      </c>
      <c r="K62" s="35">
        <f aca="true" t="shared" si="19" ref="K62:K91">SUM(B62:J62)</f>
        <v>-3222.4</v>
      </c>
    </row>
    <row r="63" spans="1:11" ht="18.75" customHeight="1">
      <c r="A63" s="12" t="s">
        <v>74</v>
      </c>
      <c r="B63" s="35">
        <f>-ROUND(B9*$D$3,2)</f>
        <v>-296.4</v>
      </c>
      <c r="C63" s="35">
        <f aca="true" t="shared" si="20" ref="C63:J63">-ROUND(C9*$D$3,2)</f>
        <v>-501.6</v>
      </c>
      <c r="D63" s="35">
        <f t="shared" si="20"/>
        <v>-851.2</v>
      </c>
      <c r="E63" s="35">
        <f t="shared" si="20"/>
        <v>-623.2</v>
      </c>
      <c r="F63" s="35">
        <f t="shared" si="20"/>
        <v>-205.2</v>
      </c>
      <c r="G63" s="35">
        <f t="shared" si="20"/>
        <v>-288.8</v>
      </c>
      <c r="H63" s="35">
        <f t="shared" si="20"/>
        <v>-133</v>
      </c>
      <c r="I63" s="35">
        <f t="shared" si="20"/>
        <v>-228</v>
      </c>
      <c r="J63" s="35">
        <f t="shared" si="20"/>
        <v>-95</v>
      </c>
      <c r="K63" s="35">
        <f t="shared" si="19"/>
        <v>-3222.4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97</v>
      </c>
      <c r="B65" s="35">
        <v>0</v>
      </c>
      <c r="C65" s="35">
        <v>0</v>
      </c>
      <c r="D65" s="35">
        <v>0</v>
      </c>
      <c r="E65" s="35">
        <v>0</v>
      </c>
      <c r="F65" s="35">
        <v>0</v>
      </c>
      <c r="G65" s="35">
        <v>0</v>
      </c>
      <c r="H65" s="19">
        <v>0</v>
      </c>
      <c r="I65" s="19">
        <v>0</v>
      </c>
      <c r="J65" s="19">
        <v>0</v>
      </c>
      <c r="K65" s="35">
        <f t="shared" si="19"/>
        <v>0</v>
      </c>
    </row>
    <row r="66" spans="1:11" ht="18.75" customHeight="1">
      <c r="A66" s="12" t="s">
        <v>104</v>
      </c>
      <c r="B66" s="35">
        <v>0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19">
        <v>0</v>
      </c>
      <c r="I66" s="19">
        <v>0</v>
      </c>
      <c r="J66" s="19">
        <v>0</v>
      </c>
      <c r="K66" s="35">
        <f t="shared" si="19"/>
        <v>0</v>
      </c>
    </row>
    <row r="67" spans="1:11" ht="18.75" customHeight="1">
      <c r="A67" s="12" t="s">
        <v>52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5">
        <v>0</v>
      </c>
      <c r="H67" s="19">
        <v>0</v>
      </c>
      <c r="I67" s="19">
        <v>0</v>
      </c>
      <c r="J67" s="19">
        <v>0</v>
      </c>
      <c r="K67" s="35">
        <f t="shared" si="19"/>
        <v>0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2" customFormat="1" ht="18.75" customHeight="1">
      <c r="A69" s="63" t="s">
        <v>78</v>
      </c>
      <c r="B69" s="66">
        <f aca="true" t="shared" si="21" ref="B69:J69">SUM(B70:B99)</f>
        <v>710600</v>
      </c>
      <c r="C69" s="66">
        <f t="shared" si="21"/>
        <v>1022430.64</v>
      </c>
      <c r="D69" s="66">
        <f t="shared" si="21"/>
        <v>1326390.63</v>
      </c>
      <c r="E69" s="66">
        <f t="shared" si="21"/>
        <v>611900</v>
      </c>
      <c r="F69" s="66">
        <f t="shared" si="21"/>
        <v>958606.67</v>
      </c>
      <c r="G69" s="66">
        <f t="shared" si="21"/>
        <v>1330293.96</v>
      </c>
      <c r="H69" s="66">
        <f t="shared" si="21"/>
        <v>557700</v>
      </c>
      <c r="I69" s="66">
        <f t="shared" si="21"/>
        <v>245848.67</v>
      </c>
      <c r="J69" s="66">
        <f t="shared" si="21"/>
        <v>478900</v>
      </c>
      <c r="K69" s="66">
        <f t="shared" si="19"/>
        <v>7242670.57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-69.36</v>
      </c>
      <c r="D71" s="35">
        <v>-6.04</v>
      </c>
      <c r="E71" s="19">
        <v>0</v>
      </c>
      <c r="F71" s="19">
        <v>0</v>
      </c>
      <c r="G71" s="35">
        <v>-6.04</v>
      </c>
      <c r="H71" s="19">
        <v>0</v>
      </c>
      <c r="I71" s="19">
        <v>0</v>
      </c>
      <c r="J71" s="19">
        <v>0</v>
      </c>
      <c r="K71" s="66">
        <f t="shared" si="19"/>
        <v>-81.44000000000001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-2351.33</v>
      </c>
      <c r="J72" s="19">
        <v>0</v>
      </c>
      <c r="K72" s="66">
        <f t="shared" si="19"/>
        <v>-3847.99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0</v>
      </c>
      <c r="J73" s="19">
        <v>0</v>
      </c>
      <c r="K73" s="66">
        <f t="shared" si="19"/>
        <v>0</v>
      </c>
    </row>
    <row r="74" spans="1:11" ht="18.75" customHeight="1">
      <c r="A74" s="34" t="s">
        <v>58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66">
        <f t="shared" si="19"/>
        <v>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134</v>
      </c>
      <c r="B82" s="19">
        <v>710600</v>
      </c>
      <c r="C82" s="19">
        <v>1022500</v>
      </c>
      <c r="D82" s="19">
        <v>1327500</v>
      </c>
      <c r="E82" s="19">
        <v>611900</v>
      </c>
      <c r="F82" s="19">
        <v>959000</v>
      </c>
      <c r="G82" s="19">
        <v>1330300</v>
      </c>
      <c r="H82" s="19">
        <v>557700</v>
      </c>
      <c r="I82" s="19">
        <v>248700</v>
      </c>
      <c r="J82" s="19">
        <v>478900</v>
      </c>
      <c r="K82" s="19">
        <f t="shared" si="19"/>
        <v>7247100</v>
      </c>
    </row>
    <row r="83" spans="1:11" ht="18.75" customHeight="1">
      <c r="A83" s="12" t="s">
        <v>66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67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66">
        <v>-500</v>
      </c>
      <c r="J84" s="19">
        <v>0</v>
      </c>
      <c r="K84" s="66">
        <f t="shared" si="19"/>
        <v>-500</v>
      </c>
    </row>
    <row r="85" spans="1:11" ht="18.75" customHeight="1">
      <c r="A85" s="12" t="s">
        <v>76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79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5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4"/>
    </row>
    <row r="93" spans="1:12" ht="18.75" customHeight="1">
      <c r="A93" s="12" t="s">
        <v>91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4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4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4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4"/>
    </row>
    <row r="97" spans="1:12" s="72" customFormat="1" ht="18.75" customHeight="1">
      <c r="A97" s="63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1"/>
    </row>
    <row r="98" spans="1:12" ht="18.75" customHeight="1">
      <c r="A98" s="63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4"/>
    </row>
    <row r="99" spans="1:12" ht="18.75" customHeight="1">
      <c r="A99" s="63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4"/>
    </row>
    <row r="100" spans="1:12" ht="18.75" customHeight="1">
      <c r="A100" s="12"/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54"/>
    </row>
    <row r="101" spans="1:12" ht="18.75" customHeight="1">
      <c r="A101" s="16" t="s">
        <v>132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54"/>
    </row>
    <row r="102" spans="1:12" ht="18.75" customHeight="1">
      <c r="A102" s="16" t="s">
        <v>100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5"/>
    </row>
    <row r="103" spans="1:12" ht="18.75" customHeight="1">
      <c r="A103" s="16"/>
      <c r="B103" s="20">
        <v>0</v>
      </c>
      <c r="C103" s="20">
        <v>0</v>
      </c>
      <c r="D103" s="20">
        <v>0</v>
      </c>
      <c r="E103" s="20">
        <v>0</v>
      </c>
      <c r="F103" s="20">
        <v>0</v>
      </c>
      <c r="G103" s="20">
        <v>0</v>
      </c>
      <c r="H103" s="20">
        <v>0</v>
      </c>
      <c r="I103" s="20">
        <v>0</v>
      </c>
      <c r="J103" s="20">
        <v>0</v>
      </c>
      <c r="K103" s="31">
        <f>SUM(B103:J103)</f>
        <v>0</v>
      </c>
      <c r="L103" s="53"/>
    </row>
    <row r="104" spans="1:12" ht="18.75" customHeight="1">
      <c r="A104" s="16" t="s">
        <v>82</v>
      </c>
      <c r="B104" s="24">
        <f aca="true" t="shared" si="22" ref="B104:H104">+B105+B106</f>
        <v>774894.59</v>
      </c>
      <c r="C104" s="24">
        <f t="shared" si="22"/>
        <v>1105454.7</v>
      </c>
      <c r="D104" s="24">
        <f t="shared" si="22"/>
        <v>1428951.93</v>
      </c>
      <c r="E104" s="24">
        <f t="shared" si="22"/>
        <v>673054.4500000001</v>
      </c>
      <c r="F104" s="24">
        <f t="shared" si="22"/>
        <v>1039555.56</v>
      </c>
      <c r="G104" s="24">
        <f t="shared" si="22"/>
        <v>1448549.94</v>
      </c>
      <c r="H104" s="24">
        <f t="shared" si="22"/>
        <v>652228.7999999999</v>
      </c>
      <c r="I104" s="24">
        <f>+I105+I106</f>
        <v>261759.47</v>
      </c>
      <c r="J104" s="24">
        <f>+J105+J106</f>
        <v>517007.41000000003</v>
      </c>
      <c r="K104" s="48">
        <f>SUM(B104:J104)</f>
        <v>7901456.85</v>
      </c>
      <c r="L104" s="53"/>
    </row>
    <row r="105" spans="1:12" ht="18" customHeight="1">
      <c r="A105" s="16" t="s">
        <v>81</v>
      </c>
      <c r="B105" s="24">
        <f aca="true" t="shared" si="23" ref="B105:J105">+B48+B62+B69+B101</f>
        <v>756187.88</v>
      </c>
      <c r="C105" s="24">
        <f t="shared" si="23"/>
        <v>1081987.73</v>
      </c>
      <c r="D105" s="24">
        <f t="shared" si="23"/>
        <v>1403581.96</v>
      </c>
      <c r="E105" s="24">
        <f t="shared" si="23"/>
        <v>650754.3</v>
      </c>
      <c r="F105" s="24">
        <f t="shared" si="23"/>
        <v>1016136.88</v>
      </c>
      <c r="G105" s="24">
        <f t="shared" si="23"/>
        <v>1419079.88</v>
      </c>
      <c r="H105" s="24">
        <f t="shared" si="23"/>
        <v>632296.36</v>
      </c>
      <c r="I105" s="24">
        <f t="shared" si="23"/>
        <v>261759.47</v>
      </c>
      <c r="J105" s="24">
        <f t="shared" si="23"/>
        <v>503067.13</v>
      </c>
      <c r="K105" s="48">
        <f>SUM(B105:J105)</f>
        <v>7724851.59</v>
      </c>
      <c r="L105" s="53"/>
    </row>
    <row r="106" spans="1:11" ht="18.75" customHeight="1">
      <c r="A106" s="16" t="s">
        <v>98</v>
      </c>
      <c r="B106" s="24">
        <f aca="true" t="shared" si="24" ref="B106:J106">IF(+B57+B102+B107&lt;0,0,(B57+B102+B107))</f>
        <v>18706.71</v>
      </c>
      <c r="C106" s="24">
        <f t="shared" si="24"/>
        <v>23466.97</v>
      </c>
      <c r="D106" s="24">
        <f t="shared" si="24"/>
        <v>25369.97</v>
      </c>
      <c r="E106" s="24">
        <f t="shared" si="24"/>
        <v>22300.15</v>
      </c>
      <c r="F106" s="24">
        <f t="shared" si="24"/>
        <v>23418.68</v>
      </c>
      <c r="G106" s="24">
        <f t="shared" si="24"/>
        <v>29470.06</v>
      </c>
      <c r="H106" s="24">
        <f t="shared" si="24"/>
        <v>19932.44</v>
      </c>
      <c r="I106" s="19">
        <f t="shared" si="24"/>
        <v>0</v>
      </c>
      <c r="J106" s="24">
        <f t="shared" si="24"/>
        <v>13940.28</v>
      </c>
      <c r="K106" s="48">
        <f>SUM(B106:J106)</f>
        <v>176605.25999999998</v>
      </c>
    </row>
    <row r="107" spans="1:13" ht="18.75" customHeight="1">
      <c r="A107" s="16" t="s">
        <v>83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f>SUM(B107:J107)</f>
        <v>0</v>
      </c>
      <c r="M107" s="56"/>
    </row>
    <row r="108" spans="1:11" ht="18.75" customHeight="1">
      <c r="A108" s="16" t="s">
        <v>99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48"/>
    </row>
    <row r="109" spans="1:11" ht="18.75" customHeight="1">
      <c r="A109" s="2"/>
      <c r="B109" s="20">
        <v>0</v>
      </c>
      <c r="C109" s="20">
        <v>0</v>
      </c>
      <c r="D109" s="20">
        <v>0</v>
      </c>
      <c r="E109" s="20">
        <v>0</v>
      </c>
      <c r="F109" s="20">
        <v>0</v>
      </c>
      <c r="G109" s="20">
        <v>0</v>
      </c>
      <c r="H109" s="20">
        <v>0</v>
      </c>
      <c r="I109" s="20">
        <v>0</v>
      </c>
      <c r="J109" s="20">
        <v>0</v>
      </c>
      <c r="K109" s="20"/>
    </row>
    <row r="110" spans="1:11" ht="18.75" customHeight="1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ht="18.75" customHeight="1">
      <c r="A111" s="8"/>
      <c r="B111" s="45">
        <v>0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5">
        <v>0</v>
      </c>
      <c r="K111" s="45"/>
    </row>
    <row r="112" spans="1:12" ht="18.75" customHeight="1">
      <c r="A112" s="25" t="s">
        <v>68</v>
      </c>
      <c r="B112" s="18">
        <v>0</v>
      </c>
      <c r="C112" s="18">
        <v>0</v>
      </c>
      <c r="D112" s="18">
        <v>0</v>
      </c>
      <c r="E112" s="18">
        <v>0</v>
      </c>
      <c r="F112" s="18">
        <v>0</v>
      </c>
      <c r="G112" s="18">
        <v>0</v>
      </c>
      <c r="H112" s="18">
        <v>0</v>
      </c>
      <c r="I112" s="18">
        <v>0</v>
      </c>
      <c r="J112" s="18">
        <v>0</v>
      </c>
      <c r="K112" s="41">
        <f>SUM(K113:K131)</f>
        <v>7901456.849999999</v>
      </c>
      <c r="L112" s="53"/>
    </row>
    <row r="113" spans="1:11" ht="18.75" customHeight="1">
      <c r="A113" s="26" t="s">
        <v>69</v>
      </c>
      <c r="B113" s="27">
        <v>99302.49</v>
      </c>
      <c r="C113" s="40">
        <v>0</v>
      </c>
      <c r="D113" s="40">
        <v>0</v>
      </c>
      <c r="E113" s="40">
        <v>0</v>
      </c>
      <c r="F113" s="40">
        <v>0</v>
      </c>
      <c r="G113" s="40">
        <v>0</v>
      </c>
      <c r="H113" s="40">
        <v>0</v>
      </c>
      <c r="I113" s="40">
        <v>0</v>
      </c>
      <c r="J113" s="40">
        <v>0</v>
      </c>
      <c r="K113" s="41">
        <f>SUM(B113:J113)</f>
        <v>99302.49</v>
      </c>
    </row>
    <row r="114" spans="1:11" ht="18.75" customHeight="1">
      <c r="A114" s="26" t="s">
        <v>70</v>
      </c>
      <c r="B114" s="27">
        <v>675592.1</v>
      </c>
      <c r="C114" s="40">
        <v>0</v>
      </c>
      <c r="D114" s="40">
        <v>0</v>
      </c>
      <c r="E114" s="40">
        <v>0</v>
      </c>
      <c r="F114" s="40">
        <v>0</v>
      </c>
      <c r="G114" s="40">
        <v>0</v>
      </c>
      <c r="H114" s="40">
        <v>0</v>
      </c>
      <c r="I114" s="40">
        <v>0</v>
      </c>
      <c r="J114" s="40">
        <v>0</v>
      </c>
      <c r="K114" s="41">
        <f aca="true" t="shared" si="25" ref="K114:K131">SUM(B114:J114)</f>
        <v>675592.1</v>
      </c>
    </row>
    <row r="115" spans="1:11" ht="18.75" customHeight="1">
      <c r="A115" s="26" t="s">
        <v>71</v>
      </c>
      <c r="B115" s="40">
        <v>0</v>
      </c>
      <c r="C115" s="27">
        <f>+C104</f>
        <v>1105454.7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 t="shared" si="25"/>
        <v>1105454.7</v>
      </c>
    </row>
    <row r="116" spans="1:11" ht="18.75" customHeight="1">
      <c r="A116" s="26" t="s">
        <v>72</v>
      </c>
      <c r="B116" s="40">
        <v>0</v>
      </c>
      <c r="C116" s="40">
        <v>0</v>
      </c>
      <c r="D116" s="27">
        <f>+D104</f>
        <v>1428951.93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t="shared" si="25"/>
        <v>1428951.93</v>
      </c>
    </row>
    <row r="117" spans="1:11" ht="18.75" customHeight="1">
      <c r="A117" s="26" t="s">
        <v>117</v>
      </c>
      <c r="B117" s="40">
        <v>0</v>
      </c>
      <c r="C117" s="40">
        <v>0</v>
      </c>
      <c r="D117" s="40">
        <v>0</v>
      </c>
      <c r="E117" s="27">
        <v>605748.99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605748.99</v>
      </c>
    </row>
    <row r="118" spans="1:11" ht="18.75" customHeight="1">
      <c r="A118" s="26" t="s">
        <v>118</v>
      </c>
      <c r="B118" s="40">
        <v>0</v>
      </c>
      <c r="C118" s="40">
        <v>0</v>
      </c>
      <c r="D118" s="40">
        <v>0</v>
      </c>
      <c r="E118" s="27">
        <v>67305.45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67305.45</v>
      </c>
    </row>
    <row r="119" spans="1:11" ht="18.75" customHeight="1">
      <c r="A119" s="67" t="s">
        <v>119</v>
      </c>
      <c r="B119" s="40">
        <v>0</v>
      </c>
      <c r="C119" s="40">
        <v>0</v>
      </c>
      <c r="D119" s="40">
        <v>0</v>
      </c>
      <c r="E119" s="40">
        <v>0</v>
      </c>
      <c r="F119" s="27">
        <v>199630.6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199630.6</v>
      </c>
    </row>
    <row r="120" spans="1:11" ht="18.75" customHeight="1">
      <c r="A120" s="67" t="s">
        <v>120</v>
      </c>
      <c r="B120" s="40">
        <v>0</v>
      </c>
      <c r="C120" s="40">
        <v>0</v>
      </c>
      <c r="D120" s="40">
        <v>0</v>
      </c>
      <c r="E120" s="40">
        <v>0</v>
      </c>
      <c r="F120" s="27">
        <v>367544.41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367544.41</v>
      </c>
    </row>
    <row r="121" spans="1:11" ht="18.75" customHeight="1">
      <c r="A121" s="67" t="s">
        <v>121</v>
      </c>
      <c r="B121" s="40">
        <v>0</v>
      </c>
      <c r="C121" s="40">
        <v>0</v>
      </c>
      <c r="D121" s="40">
        <v>0</v>
      </c>
      <c r="E121" s="40">
        <v>0</v>
      </c>
      <c r="F121" s="27">
        <v>56678.96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56678.96</v>
      </c>
    </row>
    <row r="122" spans="1:11" ht="18.75" customHeight="1">
      <c r="A122" s="67" t="s">
        <v>122</v>
      </c>
      <c r="B122" s="69">
        <v>0</v>
      </c>
      <c r="C122" s="69">
        <v>0</v>
      </c>
      <c r="D122" s="69">
        <v>0</v>
      </c>
      <c r="E122" s="69">
        <v>0</v>
      </c>
      <c r="F122" s="70">
        <v>415701.6</v>
      </c>
      <c r="G122" s="69">
        <v>0</v>
      </c>
      <c r="H122" s="69">
        <v>0</v>
      </c>
      <c r="I122" s="69">
        <v>0</v>
      </c>
      <c r="J122" s="69">
        <v>0</v>
      </c>
      <c r="K122" s="70">
        <f t="shared" si="25"/>
        <v>415701.6</v>
      </c>
    </row>
    <row r="123" spans="1:11" ht="18.75" customHeight="1">
      <c r="A123" s="67" t="s">
        <v>123</v>
      </c>
      <c r="B123" s="40">
        <v>0</v>
      </c>
      <c r="C123" s="40">
        <v>0</v>
      </c>
      <c r="D123" s="40">
        <v>0</v>
      </c>
      <c r="E123" s="40">
        <v>0</v>
      </c>
      <c r="F123" s="40">
        <v>0</v>
      </c>
      <c r="G123" s="27">
        <v>310027.87</v>
      </c>
      <c r="H123" s="40">
        <v>0</v>
      </c>
      <c r="I123" s="40">
        <v>0</v>
      </c>
      <c r="J123" s="40">
        <v>0</v>
      </c>
      <c r="K123" s="41">
        <f t="shared" si="25"/>
        <v>310027.87</v>
      </c>
    </row>
    <row r="124" spans="1:11" ht="18.75" customHeight="1">
      <c r="A124" s="67" t="s">
        <v>124</v>
      </c>
      <c r="B124" s="40">
        <v>0</v>
      </c>
      <c r="C124" s="40">
        <v>0</v>
      </c>
      <c r="D124" s="40">
        <v>0</v>
      </c>
      <c r="E124" s="40">
        <v>0</v>
      </c>
      <c r="F124" s="40">
        <v>0</v>
      </c>
      <c r="G124" s="27">
        <v>37639.31</v>
      </c>
      <c r="H124" s="40">
        <v>0</v>
      </c>
      <c r="I124" s="40">
        <v>0</v>
      </c>
      <c r="J124" s="40">
        <v>0</v>
      </c>
      <c r="K124" s="41">
        <f t="shared" si="25"/>
        <v>37639.31</v>
      </c>
    </row>
    <row r="125" spans="1:11" ht="18.75" customHeight="1">
      <c r="A125" s="67" t="s">
        <v>125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189552.46</v>
      </c>
      <c r="H125" s="40">
        <v>0</v>
      </c>
      <c r="I125" s="40">
        <v>0</v>
      </c>
      <c r="J125" s="40">
        <v>0</v>
      </c>
      <c r="K125" s="41">
        <f t="shared" si="25"/>
        <v>189552.46</v>
      </c>
    </row>
    <row r="126" spans="1:11" ht="18.75" customHeight="1">
      <c r="A126" s="67" t="s">
        <v>126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173405.62</v>
      </c>
      <c r="H126" s="40">
        <v>0</v>
      </c>
      <c r="I126" s="40">
        <v>0</v>
      </c>
      <c r="J126" s="40">
        <v>0</v>
      </c>
      <c r="K126" s="41">
        <f t="shared" si="25"/>
        <v>173405.62</v>
      </c>
    </row>
    <row r="127" spans="1:11" ht="18.75" customHeight="1">
      <c r="A127" s="67" t="s">
        <v>127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737924.68</v>
      </c>
      <c r="H127" s="40">
        <v>0</v>
      </c>
      <c r="I127" s="40">
        <v>0</v>
      </c>
      <c r="J127" s="40">
        <v>0</v>
      </c>
      <c r="K127" s="41">
        <f t="shared" si="25"/>
        <v>737924.68</v>
      </c>
    </row>
    <row r="128" spans="1:11" ht="18.75" customHeight="1">
      <c r="A128" s="67" t="s">
        <v>128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40">
        <v>0</v>
      </c>
      <c r="H128" s="27">
        <v>234258.56</v>
      </c>
      <c r="I128" s="40">
        <v>0</v>
      </c>
      <c r="J128" s="40">
        <v>0</v>
      </c>
      <c r="K128" s="41">
        <f t="shared" si="25"/>
        <v>234258.56</v>
      </c>
    </row>
    <row r="129" spans="1:11" ht="18.75" customHeight="1">
      <c r="A129" s="67" t="s">
        <v>129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40">
        <v>0</v>
      </c>
      <c r="H129" s="27">
        <v>417970.24</v>
      </c>
      <c r="I129" s="40">
        <v>0</v>
      </c>
      <c r="J129" s="40">
        <v>0</v>
      </c>
      <c r="K129" s="41">
        <f t="shared" si="25"/>
        <v>417970.24</v>
      </c>
    </row>
    <row r="130" spans="1:11" ht="18.75" customHeight="1">
      <c r="A130" s="67" t="s">
        <v>130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40">
        <v>0</v>
      </c>
      <c r="I130" s="27">
        <v>261759.47</v>
      </c>
      <c r="J130" s="40">
        <v>0</v>
      </c>
      <c r="K130" s="41">
        <f t="shared" si="25"/>
        <v>261759.47</v>
      </c>
    </row>
    <row r="131" spans="1:11" ht="18.75" customHeight="1">
      <c r="A131" s="68" t="s">
        <v>131</v>
      </c>
      <c r="B131" s="42">
        <v>0</v>
      </c>
      <c r="C131" s="42">
        <v>0</v>
      </c>
      <c r="D131" s="42">
        <v>0</v>
      </c>
      <c r="E131" s="42">
        <v>0</v>
      </c>
      <c r="F131" s="42">
        <v>0</v>
      </c>
      <c r="G131" s="42">
        <v>0</v>
      </c>
      <c r="H131" s="42">
        <v>0</v>
      </c>
      <c r="I131" s="42">
        <v>0</v>
      </c>
      <c r="J131" s="43">
        <v>517007.41</v>
      </c>
      <c r="K131" s="44">
        <f t="shared" si="25"/>
        <v>517007.41</v>
      </c>
    </row>
    <row r="132" spans="1:11" ht="18.75" customHeight="1">
      <c r="A132" s="84" t="s">
        <v>135</v>
      </c>
      <c r="B132" s="84"/>
      <c r="C132" s="84"/>
      <c r="D132" s="84"/>
      <c r="E132" s="84"/>
      <c r="F132" s="84"/>
      <c r="G132" s="84"/>
      <c r="H132" s="84"/>
      <c r="I132" s="84"/>
      <c r="J132" s="84"/>
      <c r="K132" s="50"/>
    </row>
    <row r="133" ht="18.75" customHeight="1">
      <c r="A133" s="39"/>
    </row>
    <row r="134" ht="18.75" customHeight="1">
      <c r="A134" s="39"/>
    </row>
    <row r="135" ht="15.75">
      <c r="A135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2015-08-25T13:36:28Z</cp:lastPrinted>
  <dcterms:created xsi:type="dcterms:W3CDTF">2012-11-28T17:54:39Z</dcterms:created>
  <dcterms:modified xsi:type="dcterms:W3CDTF">2017-06-09T17:18:48Z</dcterms:modified>
  <cp:category/>
  <cp:version/>
  <cp:contentType/>
  <cp:contentStatus/>
</cp:coreProperties>
</file>