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<sst xmlns="http://schemas.openxmlformats.org/spreadsheetml/2006/main" count="105" uniqueCount="103">
  <si>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</si>
  <si>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</si>
  <si>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</si>
  <si>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</si>
  <si>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</si>
  <si>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</si>
  <si>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</si>
  <si>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</si>
  <si>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</si>
  <si>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</si>
  <si>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</si>
  <si>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</si>
  <si>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</si>
  <si>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</si>
  <si>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</si>
  <si>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</si>
  <si>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</si>
  <si>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</si>
  <si>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</si>
  <si>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</si>
  <si>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</si>
  <si>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</si>
  <si>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</si>
  <si>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</si>
  <si>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</si>
  <si>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</si>
  <si>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</si>
  <si>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</si>
  <si>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</si>
  <si>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</si>
  <si>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</si>
  <si>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</si>
  <si>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</si>
  <si>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</si>
  <si>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</si>
  <si>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</si>
  <si>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</si>
  <si>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</si>
  <si>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</si>
  <si>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</si>
  <si>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</si>
  <si>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</si>
  <si>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</si>
  <si>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</si>
  <si>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</si>
  <si>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</si>
  <si>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</si>
  <si>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</si>
  <si>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</si>
  <si>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</si>
  <si>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</si>
  <si>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</si>
  <si>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</si>
  <si>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</si>
  <si>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</si>
  <si>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</si>
  <si>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</si>
  <si>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</si>
  <si>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</si>
  <si>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</si>
  <si>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</si>
  <si>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</si>
  <si>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</si>
  <si>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</si>
  <si>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</si>
  <si>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</si>
  <si>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</si>
  <si>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</si>
  <si>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</si>
  <si>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</si>
  <si>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</si>
  <si>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</si>
  <si>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</si>
  <si>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</si>
  <si>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</si>
  <si>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</si>
  <si>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</si>
  <si>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</si>
  <si>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</si>
  <si>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</si>
  <si>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</si>
  <si>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</si>
  <si>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</si>
  <si>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</si>
  <si>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</si>
  <si>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</si>
  <si>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</si>
  <si>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</si>
  <si>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</si>
  <si>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</si>
  <si>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</si>
  <si>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</si>
  <si>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</si>
  <si>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</si>
  <si>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</si>
  <si>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</si>
  <si>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</si>
  <si>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</si>
  <si>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</si>
  <si>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</si>
  <si>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</si>
  <si>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</si>
  <si>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31/01/17 - VENCIMENTO 14/02/17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</si>
</sst>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470990</v>
      </c>
      <c r="C7" s="10">
        <f>C8+C20+C24</f>
        <v>342451</v>
      </c>
      <c r="D7" s="10">
        <f>D8+D20+D24</f>
        <v>358637</v>
      </c>
      <c r="E7" s="10">
        <f>E8+E20+E24</f>
        <v>44282</v>
      </c>
      <c r="F7" s="10">
        <f aca="true" t="shared" si="0" ref="F7:M7">F8+F20+F24</f>
        <v>297266</v>
      </c>
      <c r="G7" s="10">
        <f t="shared" si="0"/>
        <v>482763</v>
      </c>
      <c r="H7" s="10">
        <f t="shared" si="0"/>
        <v>446024</v>
      </c>
      <c r="I7" s="10">
        <f t="shared" si="0"/>
        <v>397294</v>
      </c>
      <c r="J7" s="10">
        <f t="shared" si="0"/>
        <v>279156</v>
      </c>
      <c r="K7" s="10">
        <f t="shared" si="0"/>
        <v>346478</v>
      </c>
      <c r="L7" s="10">
        <f t="shared" si="0"/>
        <v>140437</v>
      </c>
      <c r="M7" s="10">
        <f t="shared" si="0"/>
        <v>86007</v>
      </c>
      <c r="N7" s="10">
        <f>+N8+N20+N24</f>
        <v>3691785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246694</v>
      </c>
      <c r="C8" s="12">
        <f>+C9+C12+C16</f>
        <v>191812</v>
      </c>
      <c r="D8" s="12">
        <f>+D9+D12+D16</f>
        <v>215029</v>
      </c>
      <c r="E8" s="12">
        <f>+E9+E12+E16</f>
        <v>24511</v>
      </c>
      <c r="F8" s="12">
        <f aca="true" t="shared" si="1" ref="F8:M8">+F9+F12+F16</f>
        <v>167236</v>
      </c>
      <c r="G8" s="12">
        <f t="shared" si="1"/>
        <v>276411</v>
      </c>
      <c r="H8" s="12">
        <f t="shared" si="1"/>
        <v>243330</v>
      </c>
      <c r="I8" s="12">
        <f t="shared" si="1"/>
        <v>225955</v>
      </c>
      <c r="J8" s="12">
        <f t="shared" si="1"/>
        <v>157462</v>
      </c>
      <c r="K8" s="12">
        <f t="shared" si="1"/>
        <v>186433</v>
      </c>
      <c r="L8" s="12">
        <f t="shared" si="1"/>
        <v>82223</v>
      </c>
      <c r="M8" s="12">
        <f t="shared" si="1"/>
        <v>52409</v>
      </c>
      <c r="N8" s="12">
        <f>SUM(B8:M8)</f>
        <v>2069505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23579</v>
      </c>
      <c r="C9" s="14">
        <v>23242</v>
      </c>
      <c r="D9" s="14">
        <v>15991</v>
      </c>
      <c r="E9" s="14">
        <v>1858</v>
      </c>
      <c r="F9" s="14">
        <v>13407</v>
      </c>
      <c r="G9" s="14">
        <v>25722</v>
      </c>
      <c r="H9" s="14">
        <v>29750</v>
      </c>
      <c r="I9" s="14">
        <v>14897</v>
      </c>
      <c r="J9" s="14">
        <v>18730</v>
      </c>
      <c r="K9" s="14">
        <v>15616</v>
      </c>
      <c r="L9" s="14">
        <v>9803</v>
      </c>
      <c r="M9" s="14">
        <v>6551</v>
      </c>
      <c r="N9" s="12">
        <f aca="true" t="shared" si="2" ref="N9:N19">SUM(B9:M9)</f>
        <v>199146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23579</v>
      </c>
      <c r="C10" s="14">
        <f>+C9-C11</f>
        <v>23242</v>
      </c>
      <c r="D10" s="14">
        <f>+D9-D11</f>
        <v>15991</v>
      </c>
      <c r="E10" s="14">
        <f>+E9-E11</f>
        <v>1858</v>
      </c>
      <c r="F10" s="14">
        <f aca="true" t="shared" si="3" ref="F10:M10">+F9-F11</f>
        <v>13407</v>
      </c>
      <c r="G10" s="14">
        <f t="shared" si="3"/>
        <v>25722</v>
      </c>
      <c r="H10" s="14">
        <f t="shared" si="3"/>
        <v>29750</v>
      </c>
      <c r="I10" s="14">
        <f t="shared" si="3"/>
        <v>14897</v>
      </c>
      <c r="J10" s="14">
        <f t="shared" si="3"/>
        <v>18730</v>
      </c>
      <c r="K10" s="14">
        <f t="shared" si="3"/>
        <v>15616</v>
      </c>
      <c r="L10" s="14">
        <f t="shared" si="3"/>
        <v>9803</v>
      </c>
      <c r="M10" s="14">
        <f t="shared" si="3"/>
        <v>6551</v>
      </c>
      <c r="N10" s="12">
        <f t="shared" si="2"/>
        <v>199146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189540</v>
      </c>
      <c r="C12" s="14">
        <f>C13+C14+C15</f>
        <v>145821</v>
      </c>
      <c r="D12" s="14">
        <f>D13+D14+D15</f>
        <v>173572</v>
      </c>
      <c r="E12" s="14">
        <f>E13+E14+E15</f>
        <v>19926</v>
      </c>
      <c r="F12" s="14">
        <f aca="true" t="shared" si="4" ref="F12:M12">F13+F14+F15</f>
        <v>133333</v>
      </c>
      <c r="G12" s="14">
        <f t="shared" si="4"/>
        <v>216541</v>
      </c>
      <c r="H12" s="14">
        <f t="shared" si="4"/>
        <v>183523</v>
      </c>
      <c r="I12" s="14">
        <f t="shared" si="4"/>
        <v>180210</v>
      </c>
      <c r="J12" s="14">
        <f t="shared" si="4"/>
        <v>117966</v>
      </c>
      <c r="K12" s="14">
        <f t="shared" si="4"/>
        <v>141824</v>
      </c>
      <c r="L12" s="14">
        <f t="shared" si="4"/>
        <v>62471</v>
      </c>
      <c r="M12" s="14">
        <f t="shared" si="4"/>
        <v>40000</v>
      </c>
      <c r="N12" s="12">
        <f t="shared" si="2"/>
        <v>1604727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101776</v>
      </c>
      <c r="C13" s="14">
        <v>80158</v>
      </c>
      <c r="D13" s="14">
        <v>89444</v>
      </c>
      <c r="E13" s="14">
        <v>10833</v>
      </c>
      <c r="F13" s="14">
        <v>70153</v>
      </c>
      <c r="G13" s="14">
        <v>115592</v>
      </c>
      <c r="H13" s="14">
        <v>103578</v>
      </c>
      <c r="I13" s="14">
        <v>99087</v>
      </c>
      <c r="J13" s="14">
        <v>62477</v>
      </c>
      <c r="K13" s="14">
        <v>76047</v>
      </c>
      <c r="L13" s="14">
        <v>32680</v>
      </c>
      <c r="M13" s="14">
        <v>20227</v>
      </c>
      <c r="N13" s="12">
        <f t="shared" si="2"/>
        <v>862052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86746</v>
      </c>
      <c r="C14" s="14">
        <v>64515</v>
      </c>
      <c r="D14" s="14">
        <v>83484</v>
      </c>
      <c r="E14" s="14">
        <v>8938</v>
      </c>
      <c r="F14" s="14">
        <v>62406</v>
      </c>
      <c r="G14" s="14">
        <v>99258</v>
      </c>
      <c r="H14" s="14">
        <v>78755</v>
      </c>
      <c r="I14" s="14">
        <v>80460</v>
      </c>
      <c r="J14" s="14">
        <v>54756</v>
      </c>
      <c r="K14" s="14">
        <v>65059</v>
      </c>
      <c r="L14" s="14">
        <v>29421</v>
      </c>
      <c r="M14" s="14">
        <v>19585</v>
      </c>
      <c r="N14" s="12">
        <f t="shared" si="2"/>
        <v>733383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1018</v>
      </c>
      <c r="C15" s="14">
        <v>1148</v>
      </c>
      <c r="D15" s="14">
        <v>644</v>
      </c>
      <c r="E15" s="14">
        <v>155</v>
      </c>
      <c r="F15" s="14">
        <v>774</v>
      </c>
      <c r="G15" s="14">
        <v>1691</v>
      </c>
      <c r="H15" s="14">
        <v>1190</v>
      </c>
      <c r="I15" s="14">
        <v>663</v>
      </c>
      <c r="J15" s="14">
        <v>733</v>
      </c>
      <c r="K15" s="14">
        <v>718</v>
      </c>
      <c r="L15" s="14">
        <v>370</v>
      </c>
      <c r="M15" s="14">
        <v>188</v>
      </c>
      <c r="N15" s="12">
        <f t="shared" si="2"/>
        <v>9292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33575</v>
      </c>
      <c r="C16" s="14">
        <f>C17+C18+C19</f>
        <v>22749</v>
      </c>
      <c r="D16" s="14">
        <f>D17+D18+D19</f>
        <v>25466</v>
      </c>
      <c r="E16" s="14">
        <f>E17+E18+E19</f>
        <v>2727</v>
      </c>
      <c r="F16" s="14">
        <f aca="true" t="shared" si="5" ref="F16:M16">F17+F18+F19</f>
        <v>20496</v>
      </c>
      <c r="G16" s="14">
        <f t="shared" si="5"/>
        <v>34148</v>
      </c>
      <c r="H16" s="14">
        <f t="shared" si="5"/>
        <v>30057</v>
      </c>
      <c r="I16" s="14">
        <f t="shared" si="5"/>
        <v>30848</v>
      </c>
      <c r="J16" s="14">
        <f t="shared" si="5"/>
        <v>20766</v>
      </c>
      <c r="K16" s="14">
        <f t="shared" si="5"/>
        <v>28993</v>
      </c>
      <c r="L16" s="14">
        <f t="shared" si="5"/>
        <v>9949</v>
      </c>
      <c r="M16" s="14">
        <f t="shared" si="5"/>
        <v>5858</v>
      </c>
      <c r="N16" s="12">
        <f t="shared" si="2"/>
        <v>265632</v>
      </c>
    </row>
    <row r="17" spans="1:25" ht="18.75" customHeight="1">
      <c r="A17" s="15" t="s">
        <v>16</v>
      </c>
      <c r="B17" s="14">
        <v>18310</v>
      </c>
      <c r="C17" s="14">
        <v>13139</v>
      </c>
      <c r="D17" s="14">
        <v>12383</v>
      </c>
      <c r="E17" s="14">
        <v>1468</v>
      </c>
      <c r="F17" s="14">
        <v>10931</v>
      </c>
      <c r="G17" s="14">
        <v>19472</v>
      </c>
      <c r="H17" s="14">
        <v>16823</v>
      </c>
      <c r="I17" s="14">
        <v>17186</v>
      </c>
      <c r="J17" s="14">
        <v>11113</v>
      </c>
      <c r="K17" s="14">
        <v>15795</v>
      </c>
      <c r="L17" s="14">
        <v>5389</v>
      </c>
      <c r="M17" s="14">
        <v>3059</v>
      </c>
      <c r="N17" s="12">
        <f t="shared" si="2"/>
        <v>145068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15244</v>
      </c>
      <c r="C18" s="14">
        <v>9583</v>
      </c>
      <c r="D18" s="14">
        <v>13074</v>
      </c>
      <c r="E18" s="14">
        <v>1257</v>
      </c>
      <c r="F18" s="14">
        <v>9557</v>
      </c>
      <c r="G18" s="14">
        <v>14658</v>
      </c>
      <c r="H18" s="14">
        <v>13209</v>
      </c>
      <c r="I18" s="14">
        <v>13651</v>
      </c>
      <c r="J18" s="14">
        <v>9645</v>
      </c>
      <c r="K18" s="14">
        <v>13187</v>
      </c>
      <c r="L18" s="14">
        <v>4554</v>
      </c>
      <c r="M18" s="14">
        <v>2795</v>
      </c>
      <c r="N18" s="12">
        <f t="shared" si="2"/>
        <v>120414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21</v>
      </c>
      <c r="C19" s="14">
        <v>27</v>
      </c>
      <c r="D19" s="14">
        <v>9</v>
      </c>
      <c r="E19" s="14">
        <v>2</v>
      </c>
      <c r="F19" s="14">
        <v>8</v>
      </c>
      <c r="G19" s="14">
        <v>18</v>
      </c>
      <c r="H19" s="14">
        <v>25</v>
      </c>
      <c r="I19" s="14">
        <v>11</v>
      </c>
      <c r="J19" s="14">
        <v>8</v>
      </c>
      <c r="K19" s="14">
        <v>11</v>
      </c>
      <c r="L19" s="14">
        <v>6</v>
      </c>
      <c r="M19" s="14">
        <v>4</v>
      </c>
      <c r="N19" s="12">
        <f t="shared" si="2"/>
        <v>150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147366</v>
      </c>
      <c r="C20" s="18">
        <f>C21+C22+C23</f>
        <v>89377</v>
      </c>
      <c r="D20" s="18">
        <f>D21+D22+D23</f>
        <v>84716</v>
      </c>
      <c r="E20" s="18">
        <f>E21+E22+E23</f>
        <v>10349</v>
      </c>
      <c r="F20" s="18">
        <f aca="true" t="shared" si="6" ref="F20:M20">F21+F22+F23</f>
        <v>72568</v>
      </c>
      <c r="G20" s="18">
        <f t="shared" si="6"/>
        <v>117112</v>
      </c>
      <c r="H20" s="18">
        <f t="shared" si="6"/>
        <v>123183</v>
      </c>
      <c r="I20" s="18">
        <f t="shared" si="6"/>
        <v>115189</v>
      </c>
      <c r="J20" s="18">
        <f t="shared" si="6"/>
        <v>74594</v>
      </c>
      <c r="K20" s="18">
        <f t="shared" si="6"/>
        <v>113424</v>
      </c>
      <c r="L20" s="18">
        <f t="shared" si="6"/>
        <v>42452</v>
      </c>
      <c r="M20" s="18">
        <f t="shared" si="6"/>
        <v>25307</v>
      </c>
      <c r="N20" s="12">
        <f aca="true" t="shared" si="7" ref="N20:N26">SUM(B20:M20)</f>
        <v>1015637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86290</v>
      </c>
      <c r="C21" s="14">
        <v>56688</v>
      </c>
      <c r="D21" s="14">
        <v>51484</v>
      </c>
      <c r="E21" s="14">
        <v>6548</v>
      </c>
      <c r="F21" s="14">
        <v>44342</v>
      </c>
      <c r="G21" s="14">
        <v>73147</v>
      </c>
      <c r="H21" s="14">
        <v>77858</v>
      </c>
      <c r="I21" s="14">
        <v>71178</v>
      </c>
      <c r="J21" s="14">
        <v>44597</v>
      </c>
      <c r="K21" s="14">
        <v>65992</v>
      </c>
      <c r="L21" s="14">
        <v>24773</v>
      </c>
      <c r="M21" s="14">
        <v>14240</v>
      </c>
      <c r="N21" s="12">
        <f t="shared" si="7"/>
        <v>617137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60529</v>
      </c>
      <c r="C22" s="14">
        <v>32209</v>
      </c>
      <c r="D22" s="14">
        <v>32983</v>
      </c>
      <c r="E22" s="14">
        <v>3739</v>
      </c>
      <c r="F22" s="14">
        <v>27938</v>
      </c>
      <c r="G22" s="14">
        <v>43284</v>
      </c>
      <c r="H22" s="14">
        <v>44815</v>
      </c>
      <c r="I22" s="14">
        <v>43653</v>
      </c>
      <c r="J22" s="14">
        <v>29662</v>
      </c>
      <c r="K22" s="14">
        <v>47009</v>
      </c>
      <c r="L22" s="14">
        <v>17499</v>
      </c>
      <c r="M22" s="14">
        <v>10989</v>
      </c>
      <c r="N22" s="12">
        <f t="shared" si="7"/>
        <v>394309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547</v>
      </c>
      <c r="C23" s="14">
        <v>480</v>
      </c>
      <c r="D23" s="14">
        <v>249</v>
      </c>
      <c r="E23" s="14">
        <v>62</v>
      </c>
      <c r="F23" s="14">
        <v>288</v>
      </c>
      <c r="G23" s="14">
        <v>681</v>
      </c>
      <c r="H23" s="14">
        <v>510</v>
      </c>
      <c r="I23" s="14">
        <v>358</v>
      </c>
      <c r="J23" s="14">
        <v>335</v>
      </c>
      <c r="K23" s="14">
        <v>423</v>
      </c>
      <c r="L23" s="14">
        <v>180</v>
      </c>
      <c r="M23" s="14">
        <v>78</v>
      </c>
      <c r="N23" s="12">
        <f t="shared" si="7"/>
        <v>4191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76930</v>
      </c>
      <c r="C24" s="14">
        <f>C25+C26</f>
        <v>61262</v>
      </c>
      <c r="D24" s="14">
        <f>D25+D26</f>
        <v>58892</v>
      </c>
      <c r="E24" s="14">
        <f>E25+E26</f>
        <v>9422</v>
      </c>
      <c r="F24" s="14">
        <f aca="true" t="shared" si="8" ref="F24:M24">F25+F26</f>
        <v>57462</v>
      </c>
      <c r="G24" s="14">
        <f t="shared" si="8"/>
        <v>89240</v>
      </c>
      <c r="H24" s="14">
        <f t="shared" si="8"/>
        <v>79511</v>
      </c>
      <c r="I24" s="14">
        <f t="shared" si="8"/>
        <v>56150</v>
      </c>
      <c r="J24" s="14">
        <f t="shared" si="8"/>
        <v>47100</v>
      </c>
      <c r="K24" s="14">
        <f t="shared" si="8"/>
        <v>46621</v>
      </c>
      <c r="L24" s="14">
        <f t="shared" si="8"/>
        <v>15762</v>
      </c>
      <c r="M24" s="14">
        <f t="shared" si="8"/>
        <v>8291</v>
      </c>
      <c r="N24" s="12">
        <f t="shared" si="7"/>
        <v>606643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76905</v>
      </c>
      <c r="C25" s="14">
        <v>61250</v>
      </c>
      <c r="D25" s="14">
        <v>58882</v>
      </c>
      <c r="E25" s="14">
        <v>9415</v>
      </c>
      <c r="F25" s="14">
        <v>57459</v>
      </c>
      <c r="G25" s="14">
        <v>89223</v>
      </c>
      <c r="H25" s="14">
        <v>79496</v>
      </c>
      <c r="I25" s="14">
        <v>56131</v>
      </c>
      <c r="J25" s="14">
        <v>47096</v>
      </c>
      <c r="K25" s="14">
        <v>46611</v>
      </c>
      <c r="L25" s="14">
        <v>15754</v>
      </c>
      <c r="M25" s="14">
        <v>8289</v>
      </c>
      <c r="N25" s="12">
        <f t="shared" si="7"/>
        <v>606511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25</v>
      </c>
      <c r="C26" s="14">
        <v>12</v>
      </c>
      <c r="D26" s="14">
        <v>10</v>
      </c>
      <c r="E26" s="14">
        <v>7</v>
      </c>
      <c r="F26" s="14">
        <v>3</v>
      </c>
      <c r="G26" s="14">
        <v>17</v>
      </c>
      <c r="H26" s="14">
        <v>15</v>
      </c>
      <c r="I26" s="14">
        <v>19</v>
      </c>
      <c r="J26" s="14">
        <v>4</v>
      </c>
      <c r="K26" s="14">
        <v>10</v>
      </c>
      <c r="L26" s="14">
        <v>8</v>
      </c>
      <c r="M26" s="14">
        <v>2</v>
      </c>
      <c r="N26" s="12">
        <f t="shared" si="7"/>
        <v>132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956072.4216053999</v>
      </c>
      <c r="C36" s="61">
        <f aca="true" t="shared" si="11" ref="C36:M36">C37+C38+C39+C40</f>
        <v>671723.4442555</v>
      </c>
      <c r="D36" s="61">
        <f t="shared" si="11"/>
        <v>661154.39018185</v>
      </c>
      <c r="E36" s="61">
        <f t="shared" si="11"/>
        <v>111963.1863888</v>
      </c>
      <c r="F36" s="61">
        <f t="shared" si="11"/>
        <v>630178.0516353002</v>
      </c>
      <c r="G36" s="61">
        <f t="shared" si="11"/>
        <v>811483.2902000002</v>
      </c>
      <c r="H36" s="61">
        <f t="shared" si="11"/>
        <v>877506.0216000001</v>
      </c>
      <c r="I36" s="61">
        <f t="shared" si="11"/>
        <v>762932.2746692</v>
      </c>
      <c r="J36" s="61">
        <f t="shared" si="11"/>
        <v>603848.9330508</v>
      </c>
      <c r="K36" s="61">
        <f t="shared" si="11"/>
        <v>716572.0475452801</v>
      </c>
      <c r="L36" s="61">
        <f t="shared" si="11"/>
        <v>344854.69443490996</v>
      </c>
      <c r="M36" s="61">
        <f t="shared" si="11"/>
        <v>206875.97500992002</v>
      </c>
      <c r="N36" s="61">
        <f>N37+N38+N39+N40</f>
        <v>7355164.73057696</v>
      </c>
    </row>
    <row r="37" spans="1:14" ht="18.75" customHeight="1">
      <c r="A37" s="58" t="s">
        <v>55</v>
      </c>
      <c r="B37" s="55">
        <f aca="true" t="shared" si="12" ref="B37:M37">B29*B7</f>
        <v>955732.9079999999</v>
      </c>
      <c r="C37" s="55">
        <f t="shared" si="12"/>
        <v>671340.9404</v>
      </c>
      <c r="D37" s="55">
        <f t="shared" si="12"/>
        <v>650854.4275999999</v>
      </c>
      <c r="E37" s="55">
        <f t="shared" si="12"/>
        <v>111595.0682</v>
      </c>
      <c r="F37" s="55">
        <f t="shared" si="12"/>
        <v>629906.6540000001</v>
      </c>
      <c r="G37" s="55">
        <f t="shared" si="12"/>
        <v>811283.2215000001</v>
      </c>
      <c r="H37" s="55">
        <f t="shared" si="12"/>
        <v>877106.196</v>
      </c>
      <c r="I37" s="55">
        <f t="shared" si="12"/>
        <v>762645.5623999999</v>
      </c>
      <c r="J37" s="55">
        <f t="shared" si="12"/>
        <v>603507.3564</v>
      </c>
      <c r="K37" s="55">
        <f t="shared" si="12"/>
        <v>716135.3782</v>
      </c>
      <c r="L37" s="55">
        <f t="shared" si="12"/>
        <v>344618.3543</v>
      </c>
      <c r="M37" s="55">
        <f t="shared" si="12"/>
        <v>206786.6301</v>
      </c>
      <c r="N37" s="57">
        <f>SUM(B37:M37)</f>
        <v>7341512.6970999995</v>
      </c>
    </row>
    <row r="38" spans="1:14" ht="18.75" customHeight="1">
      <c r="A38" s="58" t="s">
        <v>56</v>
      </c>
      <c r="B38" s="55">
        <f aca="true" t="shared" si="13" ref="B38:M38">B30*B7</f>
        <v>-2917.5663946</v>
      </c>
      <c r="C38" s="55">
        <f t="shared" si="13"/>
        <v>-2010.0161444999999</v>
      </c>
      <c r="D38" s="55">
        <f t="shared" si="13"/>
        <v>-1990.4174181499998</v>
      </c>
      <c r="E38" s="55">
        <f t="shared" si="13"/>
        <v>-278.1618112</v>
      </c>
      <c r="F38" s="55">
        <f t="shared" si="13"/>
        <v>-1890.0023647</v>
      </c>
      <c r="G38" s="55">
        <f t="shared" si="13"/>
        <v>-2462.0913</v>
      </c>
      <c r="H38" s="55">
        <f t="shared" si="13"/>
        <v>-2497.7344</v>
      </c>
      <c r="I38" s="55">
        <f t="shared" si="13"/>
        <v>-2259.8877308</v>
      </c>
      <c r="J38" s="55">
        <f t="shared" si="13"/>
        <v>-1777.0233492</v>
      </c>
      <c r="K38" s="55">
        <f t="shared" si="13"/>
        <v>-2165.5706547199998</v>
      </c>
      <c r="L38" s="55">
        <f t="shared" si="13"/>
        <v>-1034.81986509</v>
      </c>
      <c r="M38" s="55">
        <f t="shared" si="13"/>
        <v>-629.69509008</v>
      </c>
      <c r="N38" s="25">
        <f>SUM(B38:M38)</f>
        <v>-21912.98652304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10128.98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10128.98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-89600.2</v>
      </c>
      <c r="C42" s="25">
        <f aca="true" t="shared" si="15" ref="C42:M42">+C43+C46+C54+C55</f>
        <v>-88319.6</v>
      </c>
      <c r="D42" s="25">
        <f t="shared" si="15"/>
        <v>-60765.8</v>
      </c>
      <c r="E42" s="25">
        <f t="shared" si="15"/>
        <v>-7560.4</v>
      </c>
      <c r="F42" s="25">
        <f t="shared" si="15"/>
        <v>-50946.6</v>
      </c>
      <c r="G42" s="25">
        <f t="shared" si="15"/>
        <v>-97743.6</v>
      </c>
      <c r="H42" s="25">
        <f t="shared" si="15"/>
        <v>-113050</v>
      </c>
      <c r="I42" s="25">
        <f t="shared" si="15"/>
        <v>-56608.6</v>
      </c>
      <c r="J42" s="25">
        <f t="shared" si="15"/>
        <v>-71174</v>
      </c>
      <c r="K42" s="25">
        <f t="shared" si="15"/>
        <v>-59340.8</v>
      </c>
      <c r="L42" s="25">
        <f t="shared" si="15"/>
        <v>-37251.4</v>
      </c>
      <c r="M42" s="25">
        <f t="shared" si="15"/>
        <v>-24893.8</v>
      </c>
      <c r="N42" s="25">
        <f>+N43+N46+N54+N55</f>
        <v>-757254.8</v>
      </c>
    </row>
    <row r="43" spans="1:14" ht="18.75" customHeight="1">
      <c r="A43" s="17" t="s">
        <v>60</v>
      </c>
      <c r="B43" s="26">
        <f>B44+B45</f>
        <v>-89600.2</v>
      </c>
      <c r="C43" s="26">
        <f>C44+C45</f>
        <v>-88319.6</v>
      </c>
      <c r="D43" s="26">
        <f>D44+D45</f>
        <v>-60765.8</v>
      </c>
      <c r="E43" s="26">
        <f>E44+E45</f>
        <v>-7060.4</v>
      </c>
      <c r="F43" s="26">
        <f aca="true" t="shared" si="16" ref="F43:M43">F44+F45</f>
        <v>-50946.6</v>
      </c>
      <c r="G43" s="26">
        <f t="shared" si="16"/>
        <v>-97743.6</v>
      </c>
      <c r="H43" s="26">
        <f t="shared" si="16"/>
        <v>-113050</v>
      </c>
      <c r="I43" s="26">
        <f t="shared" si="16"/>
        <v>-56608.6</v>
      </c>
      <c r="J43" s="26">
        <f t="shared" si="16"/>
        <v>-71174</v>
      </c>
      <c r="K43" s="26">
        <f t="shared" si="16"/>
        <v>-59340.8</v>
      </c>
      <c r="L43" s="26">
        <f t="shared" si="16"/>
        <v>-37251.4</v>
      </c>
      <c r="M43" s="26">
        <f t="shared" si="16"/>
        <v>-24893.8</v>
      </c>
      <c r="N43" s="25">
        <f aca="true" t="shared" si="17" ref="N43:N55">SUM(B43:M43)</f>
        <v>-756754.8</v>
      </c>
    </row>
    <row r="44" spans="1:25" ht="18.75" customHeight="1">
      <c r="A44" s="13" t="s">
        <v>61</v>
      </c>
      <c r="B44" s="20">
        <f>ROUND(-B9*$D$3,2)</f>
        <v>-89600.2</v>
      </c>
      <c r="C44" s="20">
        <f>ROUND(-C9*$D$3,2)</f>
        <v>-88319.6</v>
      </c>
      <c r="D44" s="20">
        <f>ROUND(-D9*$D$3,2)</f>
        <v>-60765.8</v>
      </c>
      <c r="E44" s="20">
        <f>ROUND(-E9*$D$3,2)</f>
        <v>-7060.4</v>
      </c>
      <c r="F44" s="20">
        <f aca="true" t="shared" si="18" ref="F44:M44">ROUND(-F9*$D$3,2)</f>
        <v>-50946.6</v>
      </c>
      <c r="G44" s="20">
        <f t="shared" si="18"/>
        <v>-97743.6</v>
      </c>
      <c r="H44" s="20">
        <f t="shared" si="18"/>
        <v>-113050</v>
      </c>
      <c r="I44" s="20">
        <f t="shared" si="18"/>
        <v>-56608.6</v>
      </c>
      <c r="J44" s="20">
        <f t="shared" si="18"/>
        <v>-71174</v>
      </c>
      <c r="K44" s="20">
        <f t="shared" si="18"/>
        <v>-59340.8</v>
      </c>
      <c r="L44" s="20">
        <f t="shared" si="18"/>
        <v>-37251.4</v>
      </c>
      <c r="M44" s="20">
        <f t="shared" si="18"/>
        <v>-24893.8</v>
      </c>
      <c r="N44" s="47">
        <f t="shared" si="17"/>
        <v>-756754.8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866472.2216054</v>
      </c>
      <c r="C57" s="29">
        <f t="shared" si="21"/>
        <v>583403.8442555</v>
      </c>
      <c r="D57" s="29">
        <f t="shared" si="21"/>
        <v>600388.5901818499</v>
      </c>
      <c r="E57" s="29">
        <f t="shared" si="21"/>
        <v>104402.7863888</v>
      </c>
      <c r="F57" s="29">
        <f t="shared" si="21"/>
        <v>579231.4516353002</v>
      </c>
      <c r="G57" s="29">
        <f t="shared" si="21"/>
        <v>713739.6902000002</v>
      </c>
      <c r="H57" s="29">
        <f t="shared" si="21"/>
        <v>764456.0216000001</v>
      </c>
      <c r="I57" s="29">
        <f t="shared" si="21"/>
        <v>706323.6746692</v>
      </c>
      <c r="J57" s="29">
        <f t="shared" si="21"/>
        <v>532674.9330508</v>
      </c>
      <c r="K57" s="29">
        <f t="shared" si="21"/>
        <v>657231.24754528</v>
      </c>
      <c r="L57" s="29">
        <f t="shared" si="21"/>
        <v>307603.29443490994</v>
      </c>
      <c r="M57" s="29">
        <f t="shared" si="21"/>
        <v>181982.17500992003</v>
      </c>
      <c r="N57" s="29">
        <f>SUM(B57:M57)</f>
        <v>6597909.93057696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866472.22</v>
      </c>
      <c r="C60" s="36">
        <f aca="true" t="shared" si="22" ref="C60:M60">SUM(C61:C74)</f>
        <v>583403.84</v>
      </c>
      <c r="D60" s="36">
        <f t="shared" si="22"/>
        <v>600388.59</v>
      </c>
      <c r="E60" s="36">
        <f t="shared" si="22"/>
        <v>104402.79</v>
      </c>
      <c r="F60" s="36">
        <f t="shared" si="22"/>
        <v>579231.45</v>
      </c>
      <c r="G60" s="36">
        <f t="shared" si="22"/>
        <v>713739.69</v>
      </c>
      <c r="H60" s="36">
        <f t="shared" si="22"/>
        <v>764456.0299999999</v>
      </c>
      <c r="I60" s="36">
        <f t="shared" si="22"/>
        <v>706323.67</v>
      </c>
      <c r="J60" s="36">
        <f t="shared" si="22"/>
        <v>532674.94</v>
      </c>
      <c r="K60" s="36">
        <f t="shared" si="22"/>
        <v>657231.25</v>
      </c>
      <c r="L60" s="36">
        <f t="shared" si="22"/>
        <v>307603.29</v>
      </c>
      <c r="M60" s="36">
        <f t="shared" si="22"/>
        <v>181982.17</v>
      </c>
      <c r="N60" s="29">
        <f>SUM(N61:N74)</f>
        <v>6597909.929999999</v>
      </c>
    </row>
    <row r="61" spans="1:15" ht="18.75" customHeight="1">
      <c r="A61" s="17" t="s">
        <v>75</v>
      </c>
      <c r="B61" s="36">
        <v>168802.38</v>
      </c>
      <c r="C61" s="36">
        <v>173433.02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342235.4</v>
      </c>
      <c r="O61"/>
    </row>
    <row r="62" spans="1:15" ht="18.75" customHeight="1">
      <c r="A62" s="17" t="s">
        <v>76</v>
      </c>
      <c r="B62" s="36">
        <v>697669.84</v>
      </c>
      <c r="C62" s="36">
        <v>409970.82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1107640.66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600388.59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600388.59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104402.79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104402.79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579231.45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579231.45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713739.69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713739.69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594779.95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594779.95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169676.08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169676.08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706323.67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706323.67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532674.94</v>
      </c>
      <c r="K70" s="35">
        <v>0</v>
      </c>
      <c r="L70" s="35">
        <v>0</v>
      </c>
      <c r="M70" s="35">
        <v>0</v>
      </c>
      <c r="N70" s="29">
        <f t="shared" si="23"/>
        <v>532674.94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657231.25</v>
      </c>
      <c r="L71" s="35">
        <v>0</v>
      </c>
      <c r="M71" s="62"/>
      <c r="N71" s="26">
        <f t="shared" si="23"/>
        <v>657231.25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307603.29</v>
      </c>
      <c r="M72" s="35">
        <v>0</v>
      </c>
      <c r="N72" s="29">
        <f t="shared" si="23"/>
        <v>307603.29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181982.17</v>
      </c>
      <c r="N73" s="26">
        <f t="shared" si="23"/>
        <v>181982.17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2.2718277048293496</v>
      </c>
      <c r="C78" s="45">
        <v>2.231526558012232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1.9794254384659211</v>
      </c>
      <c r="C79" s="45">
        <v>1.867014436192188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1.8152767566699755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2.5284130434217063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2.1199129790668967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1.6809144242620089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1.9774448534138471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1.933605415081236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1.9203216627213096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2.1631236049047846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2.068160309010327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2.455582890797368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2.405338809747114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2017-02-10T13:34:10Z</dcterms:modified>
  <cp:category/>
  <cp:version/>
  <cp:contentType/>
  <cp:contentStatus/>
</cp:coreProperties>
</file>