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<sst xmlns="http://schemas.openxmlformats.org/spreadsheetml/2006/main" count="105" uniqueCount="103">
  <si>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</si>
  <si>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</si>
  <si>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</si>
  <si>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</si>
  <si>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</si>
  <si>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</si>
  <si>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</si>
  <si>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</si>
  <si>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</si>
  <si>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</si>
  <si>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</si>
  <si>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</si>
  <si>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</si>
  <si>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</si>
  <si>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</si>
  <si>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</si>
  <si>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</si>
  <si>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</si>
  <si>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</si>
  <si>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</si>
  <si>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</si>
  <si>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</si>
  <si>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</si>
  <si>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</si>
  <si>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</si>
  <si>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</si>
  <si>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</si>
  <si>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</si>
  <si>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</si>
  <si>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</si>
  <si>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</si>
  <si>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</si>
  <si>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</si>
  <si>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</si>
  <si>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</si>
  <si>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</si>
  <si>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</si>
  <si>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</si>
  <si>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</si>
  <si>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</si>
  <si>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</si>
  <si>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</si>
  <si>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</si>
  <si>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</si>
  <si>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</si>
  <si>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</si>
  <si>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</si>
  <si>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</si>
  <si>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</si>
  <si>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</si>
  <si>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</si>
  <si>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</si>
  <si>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</si>
  <si>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</si>
  <si>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</si>
  <si>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</si>
  <si>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</si>
  <si>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</si>
  <si>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</si>
  <si>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</si>
  <si>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</si>
  <si>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</si>
  <si>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</si>
  <si>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</si>
  <si>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</si>
  <si>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</si>
  <si>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</si>
  <si>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</si>
  <si>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</si>
  <si>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</si>
  <si>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</si>
  <si>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</si>
  <si>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</si>
  <si>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</si>
  <si>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</si>
  <si>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</si>
  <si>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</si>
  <si>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</si>
  <si>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</si>
  <si>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</si>
  <si>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</si>
  <si>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</si>
  <si>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</si>
  <si>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</si>
  <si>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</si>
  <si>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</si>
  <si>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</si>
  <si>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</si>
  <si>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</si>
  <si>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</si>
  <si>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</si>
  <si>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</si>
  <si>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</si>
  <si>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</si>
  <si>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</si>
  <si>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</si>
  <si>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</si>
  <si>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</si>
  <si>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</si>
  <si>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</si>
  <si>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</si>
  <si>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</si>
  <si>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30/01/17 - VENCIMENTO 13/02/17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</si>
</sst>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18.375" style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447206</v>
      </c>
      <c r="C7" s="10">
        <f>C8+C20+C24</f>
        <v>327748</v>
      </c>
      <c r="D7" s="10">
        <f>D8+D20+D24</f>
        <v>347540</v>
      </c>
      <c r="E7" s="10">
        <f>E8+E20+E24</f>
        <v>42059</v>
      </c>
      <c r="F7" s="10">
        <f aca="true" t="shared" si="0" ref="F7:M7">F8+F20+F24</f>
        <v>283556</v>
      </c>
      <c r="G7" s="10">
        <f t="shared" si="0"/>
        <v>467648</v>
      </c>
      <c r="H7" s="10">
        <f t="shared" si="0"/>
        <v>427500</v>
      </c>
      <c r="I7" s="10">
        <f t="shared" si="0"/>
        <v>386717</v>
      </c>
      <c r="J7" s="10">
        <f t="shared" si="0"/>
        <v>271453</v>
      </c>
      <c r="K7" s="10">
        <f t="shared" si="0"/>
        <v>337108</v>
      </c>
      <c r="L7" s="10">
        <f t="shared" si="0"/>
        <v>135685</v>
      </c>
      <c r="M7" s="10">
        <f t="shared" si="0"/>
        <v>83600</v>
      </c>
      <c r="N7" s="10">
        <f>+N8+N20+N24</f>
        <v>3557820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235440</v>
      </c>
      <c r="C8" s="12">
        <f>+C9+C12+C16</f>
        <v>184011</v>
      </c>
      <c r="D8" s="12">
        <f>+D9+D12+D16</f>
        <v>208616</v>
      </c>
      <c r="E8" s="12">
        <f>+E9+E12+E16</f>
        <v>23467</v>
      </c>
      <c r="F8" s="12">
        <f aca="true" t="shared" si="1" ref="F8:M8">+F9+F12+F16</f>
        <v>160104</v>
      </c>
      <c r="G8" s="12">
        <f t="shared" si="1"/>
        <v>268715</v>
      </c>
      <c r="H8" s="12">
        <f t="shared" si="1"/>
        <v>234509</v>
      </c>
      <c r="I8" s="12">
        <f t="shared" si="1"/>
        <v>219501</v>
      </c>
      <c r="J8" s="12">
        <f t="shared" si="1"/>
        <v>153915</v>
      </c>
      <c r="K8" s="12">
        <f t="shared" si="1"/>
        <v>181641</v>
      </c>
      <c r="L8" s="12">
        <f t="shared" si="1"/>
        <v>79780</v>
      </c>
      <c r="M8" s="12">
        <f t="shared" si="1"/>
        <v>50796</v>
      </c>
      <c r="N8" s="12">
        <f>SUM(B8:M8)</f>
        <v>2000495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23766</v>
      </c>
      <c r="C9" s="14">
        <v>23408</v>
      </c>
      <c r="D9" s="14">
        <v>16773</v>
      </c>
      <c r="E9" s="14">
        <v>1908</v>
      </c>
      <c r="F9" s="14">
        <v>13789</v>
      </c>
      <c r="G9" s="14">
        <v>26893</v>
      </c>
      <c r="H9" s="14">
        <v>30574</v>
      </c>
      <c r="I9" s="14">
        <v>15880</v>
      </c>
      <c r="J9" s="14">
        <v>19870</v>
      </c>
      <c r="K9" s="14">
        <v>16274</v>
      </c>
      <c r="L9" s="14">
        <v>10152</v>
      </c>
      <c r="M9" s="14">
        <v>6507</v>
      </c>
      <c r="N9" s="12">
        <f aca="true" t="shared" si="2" ref="N9:N19">SUM(B9:M9)</f>
        <v>205794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23766</v>
      </c>
      <c r="C10" s="14">
        <f>+C9-C11</f>
        <v>23408</v>
      </c>
      <c r="D10" s="14">
        <f>+D9-D11</f>
        <v>16773</v>
      </c>
      <c r="E10" s="14">
        <f>+E9-E11</f>
        <v>1908</v>
      </c>
      <c r="F10" s="14">
        <f aca="true" t="shared" si="3" ref="F10:M10">+F9-F11</f>
        <v>13789</v>
      </c>
      <c r="G10" s="14">
        <f t="shared" si="3"/>
        <v>26893</v>
      </c>
      <c r="H10" s="14">
        <f t="shared" si="3"/>
        <v>30574</v>
      </c>
      <c r="I10" s="14">
        <f t="shared" si="3"/>
        <v>15880</v>
      </c>
      <c r="J10" s="14">
        <f t="shared" si="3"/>
        <v>19870</v>
      </c>
      <c r="K10" s="14">
        <f t="shared" si="3"/>
        <v>16274</v>
      </c>
      <c r="L10" s="14">
        <f t="shared" si="3"/>
        <v>10152</v>
      </c>
      <c r="M10" s="14">
        <f t="shared" si="3"/>
        <v>6507</v>
      </c>
      <c r="N10" s="12">
        <f t="shared" si="2"/>
        <v>205794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179415</v>
      </c>
      <c r="C12" s="14">
        <f>C13+C14+C15</f>
        <v>138692</v>
      </c>
      <c r="D12" s="14">
        <f>D13+D14+D15</f>
        <v>167008</v>
      </c>
      <c r="E12" s="14">
        <f>E13+E14+E15</f>
        <v>18911</v>
      </c>
      <c r="F12" s="14">
        <f aca="true" t="shared" si="4" ref="F12:M12">F13+F14+F15</f>
        <v>126303</v>
      </c>
      <c r="G12" s="14">
        <f t="shared" si="4"/>
        <v>208323</v>
      </c>
      <c r="H12" s="14">
        <f t="shared" si="4"/>
        <v>175058</v>
      </c>
      <c r="I12" s="14">
        <f t="shared" si="4"/>
        <v>173933</v>
      </c>
      <c r="J12" s="14">
        <f t="shared" si="4"/>
        <v>113869</v>
      </c>
      <c r="K12" s="14">
        <f t="shared" si="4"/>
        <v>136940</v>
      </c>
      <c r="L12" s="14">
        <f t="shared" si="4"/>
        <v>59788</v>
      </c>
      <c r="M12" s="14">
        <f t="shared" si="4"/>
        <v>38710</v>
      </c>
      <c r="N12" s="12">
        <f t="shared" si="2"/>
        <v>1536950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97020</v>
      </c>
      <c r="C13" s="14">
        <v>76372</v>
      </c>
      <c r="D13" s="14">
        <v>86229</v>
      </c>
      <c r="E13" s="14">
        <v>10253</v>
      </c>
      <c r="F13" s="14">
        <v>66549</v>
      </c>
      <c r="G13" s="14">
        <v>111132</v>
      </c>
      <c r="H13" s="14">
        <v>98685</v>
      </c>
      <c r="I13" s="14">
        <v>96433</v>
      </c>
      <c r="J13" s="14">
        <v>60400</v>
      </c>
      <c r="K13" s="14">
        <v>73429</v>
      </c>
      <c r="L13" s="14">
        <v>31431</v>
      </c>
      <c r="M13" s="14">
        <v>19444</v>
      </c>
      <c r="N13" s="12">
        <f t="shared" si="2"/>
        <v>827377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81462</v>
      </c>
      <c r="C14" s="14">
        <v>61159</v>
      </c>
      <c r="D14" s="14">
        <v>80130</v>
      </c>
      <c r="E14" s="14">
        <v>8522</v>
      </c>
      <c r="F14" s="14">
        <v>59028</v>
      </c>
      <c r="G14" s="14">
        <v>95511</v>
      </c>
      <c r="H14" s="14">
        <v>75150</v>
      </c>
      <c r="I14" s="14">
        <v>76798</v>
      </c>
      <c r="J14" s="14">
        <v>52739</v>
      </c>
      <c r="K14" s="14">
        <v>62855</v>
      </c>
      <c r="L14" s="14">
        <v>28016</v>
      </c>
      <c r="M14" s="14">
        <v>19103</v>
      </c>
      <c r="N14" s="12">
        <f t="shared" si="2"/>
        <v>700473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933</v>
      </c>
      <c r="C15" s="14">
        <v>1161</v>
      </c>
      <c r="D15" s="14">
        <v>649</v>
      </c>
      <c r="E15" s="14">
        <v>136</v>
      </c>
      <c r="F15" s="14">
        <v>726</v>
      </c>
      <c r="G15" s="14">
        <v>1680</v>
      </c>
      <c r="H15" s="14">
        <v>1223</v>
      </c>
      <c r="I15" s="14">
        <v>702</v>
      </c>
      <c r="J15" s="14">
        <v>730</v>
      </c>
      <c r="K15" s="14">
        <v>656</v>
      </c>
      <c r="L15" s="14">
        <v>341</v>
      </c>
      <c r="M15" s="14">
        <v>163</v>
      </c>
      <c r="N15" s="12">
        <f t="shared" si="2"/>
        <v>9100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32259</v>
      </c>
      <c r="C16" s="14">
        <f>C17+C18+C19</f>
        <v>21911</v>
      </c>
      <c r="D16" s="14">
        <f>D17+D18+D19</f>
        <v>24835</v>
      </c>
      <c r="E16" s="14">
        <f>E17+E18+E19</f>
        <v>2648</v>
      </c>
      <c r="F16" s="14">
        <f aca="true" t="shared" si="5" ref="F16:M16">F17+F18+F19</f>
        <v>20012</v>
      </c>
      <c r="G16" s="14">
        <f t="shared" si="5"/>
        <v>33499</v>
      </c>
      <c r="H16" s="14">
        <f t="shared" si="5"/>
        <v>28877</v>
      </c>
      <c r="I16" s="14">
        <f t="shared" si="5"/>
        <v>29688</v>
      </c>
      <c r="J16" s="14">
        <f t="shared" si="5"/>
        <v>20176</v>
      </c>
      <c r="K16" s="14">
        <f t="shared" si="5"/>
        <v>28427</v>
      </c>
      <c r="L16" s="14">
        <f t="shared" si="5"/>
        <v>9840</v>
      </c>
      <c r="M16" s="14">
        <f t="shared" si="5"/>
        <v>5579</v>
      </c>
      <c r="N16" s="12">
        <f t="shared" si="2"/>
        <v>257751</v>
      </c>
    </row>
    <row r="17" spans="1:25" ht="18.75" customHeight="1">
      <c r="A17" s="15" t="s">
        <v>16</v>
      </c>
      <c r="B17" s="14">
        <v>17155</v>
      </c>
      <c r="C17" s="14">
        <v>12524</v>
      </c>
      <c r="D17" s="14">
        <v>11747</v>
      </c>
      <c r="E17" s="14">
        <v>1402</v>
      </c>
      <c r="F17" s="14">
        <v>10428</v>
      </c>
      <c r="G17" s="14">
        <v>18606</v>
      </c>
      <c r="H17" s="14">
        <v>15870</v>
      </c>
      <c r="I17" s="14">
        <v>16298</v>
      </c>
      <c r="J17" s="14">
        <v>10665</v>
      </c>
      <c r="K17" s="14">
        <v>15055</v>
      </c>
      <c r="L17" s="14">
        <v>5341</v>
      </c>
      <c r="M17" s="14">
        <v>2841</v>
      </c>
      <c r="N17" s="12">
        <f t="shared" si="2"/>
        <v>137932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15086</v>
      </c>
      <c r="C18" s="14">
        <v>9360</v>
      </c>
      <c r="D18" s="14">
        <v>13069</v>
      </c>
      <c r="E18" s="14">
        <v>1246</v>
      </c>
      <c r="F18" s="14">
        <v>9575</v>
      </c>
      <c r="G18" s="14">
        <v>14867</v>
      </c>
      <c r="H18" s="14">
        <v>12982</v>
      </c>
      <c r="I18" s="14">
        <v>13381</v>
      </c>
      <c r="J18" s="14">
        <v>9506</v>
      </c>
      <c r="K18" s="14">
        <v>13362</v>
      </c>
      <c r="L18" s="14">
        <v>4493</v>
      </c>
      <c r="M18" s="14">
        <v>2735</v>
      </c>
      <c r="N18" s="12">
        <f t="shared" si="2"/>
        <v>119662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18</v>
      </c>
      <c r="C19" s="14">
        <v>27</v>
      </c>
      <c r="D19" s="14">
        <v>19</v>
      </c>
      <c r="E19" s="14">
        <v>0</v>
      </c>
      <c r="F19" s="14">
        <v>9</v>
      </c>
      <c r="G19" s="14">
        <v>26</v>
      </c>
      <c r="H19" s="14">
        <v>25</v>
      </c>
      <c r="I19" s="14">
        <v>9</v>
      </c>
      <c r="J19" s="14">
        <v>5</v>
      </c>
      <c r="K19" s="14">
        <v>10</v>
      </c>
      <c r="L19" s="14">
        <v>6</v>
      </c>
      <c r="M19" s="14">
        <v>3</v>
      </c>
      <c r="N19" s="12">
        <f t="shared" si="2"/>
        <v>157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140098</v>
      </c>
      <c r="C20" s="18">
        <f>C21+C22+C23</f>
        <v>85542</v>
      </c>
      <c r="D20" s="18">
        <f>D21+D22+D23</f>
        <v>81167</v>
      </c>
      <c r="E20" s="18">
        <f>E21+E22+E23</f>
        <v>9832</v>
      </c>
      <c r="F20" s="18">
        <f aca="true" t="shared" si="6" ref="F20:M20">F21+F22+F23</f>
        <v>69258</v>
      </c>
      <c r="G20" s="18">
        <f t="shared" si="6"/>
        <v>112616</v>
      </c>
      <c r="H20" s="18">
        <f t="shared" si="6"/>
        <v>117222</v>
      </c>
      <c r="I20" s="18">
        <f t="shared" si="6"/>
        <v>112315</v>
      </c>
      <c r="J20" s="18">
        <f t="shared" si="6"/>
        <v>71702</v>
      </c>
      <c r="K20" s="18">
        <f t="shared" si="6"/>
        <v>109768</v>
      </c>
      <c r="L20" s="18">
        <f t="shared" si="6"/>
        <v>40613</v>
      </c>
      <c r="M20" s="18">
        <f t="shared" si="6"/>
        <v>24955</v>
      </c>
      <c r="N20" s="12">
        <f aca="true" t="shared" si="7" ref="N20:N26">SUM(B20:M20)</f>
        <v>975088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83060</v>
      </c>
      <c r="C21" s="14">
        <v>54332</v>
      </c>
      <c r="D21" s="14">
        <v>50352</v>
      </c>
      <c r="E21" s="14">
        <v>6230</v>
      </c>
      <c r="F21" s="14">
        <v>42803</v>
      </c>
      <c r="G21" s="14">
        <v>70737</v>
      </c>
      <c r="H21" s="14">
        <v>74640</v>
      </c>
      <c r="I21" s="14">
        <v>70254</v>
      </c>
      <c r="J21" s="14">
        <v>43275</v>
      </c>
      <c r="K21" s="14">
        <v>63784</v>
      </c>
      <c r="L21" s="14">
        <v>23893</v>
      </c>
      <c r="M21" s="14">
        <v>14209</v>
      </c>
      <c r="N21" s="12">
        <f t="shared" si="7"/>
        <v>597569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56536</v>
      </c>
      <c r="C22" s="14">
        <v>30765</v>
      </c>
      <c r="D22" s="14">
        <v>30562</v>
      </c>
      <c r="E22" s="14">
        <v>3541</v>
      </c>
      <c r="F22" s="14">
        <v>26168</v>
      </c>
      <c r="G22" s="14">
        <v>41152</v>
      </c>
      <c r="H22" s="14">
        <v>42055</v>
      </c>
      <c r="I22" s="14">
        <v>41686</v>
      </c>
      <c r="J22" s="14">
        <v>28110</v>
      </c>
      <c r="K22" s="14">
        <v>45601</v>
      </c>
      <c r="L22" s="14">
        <v>16533</v>
      </c>
      <c r="M22" s="14">
        <v>10648</v>
      </c>
      <c r="N22" s="12">
        <f t="shared" si="7"/>
        <v>373357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502</v>
      </c>
      <c r="C23" s="14">
        <v>445</v>
      </c>
      <c r="D23" s="14">
        <v>253</v>
      </c>
      <c r="E23" s="14">
        <v>61</v>
      </c>
      <c r="F23" s="14">
        <v>287</v>
      </c>
      <c r="G23" s="14">
        <v>727</v>
      </c>
      <c r="H23" s="14">
        <v>527</v>
      </c>
      <c r="I23" s="14">
        <v>375</v>
      </c>
      <c r="J23" s="14">
        <v>317</v>
      </c>
      <c r="K23" s="14">
        <v>383</v>
      </c>
      <c r="L23" s="14">
        <v>187</v>
      </c>
      <c r="M23" s="14">
        <v>98</v>
      </c>
      <c r="N23" s="12">
        <f t="shared" si="7"/>
        <v>4162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71668</v>
      </c>
      <c r="C24" s="14">
        <f>C25+C26</f>
        <v>58195</v>
      </c>
      <c r="D24" s="14">
        <f>D25+D26</f>
        <v>57757</v>
      </c>
      <c r="E24" s="14">
        <f>E25+E26</f>
        <v>8760</v>
      </c>
      <c r="F24" s="14">
        <f aca="true" t="shared" si="8" ref="F24:M24">F25+F26</f>
        <v>54194</v>
      </c>
      <c r="G24" s="14">
        <f t="shared" si="8"/>
        <v>86317</v>
      </c>
      <c r="H24" s="14">
        <f t="shared" si="8"/>
        <v>75769</v>
      </c>
      <c r="I24" s="14">
        <f t="shared" si="8"/>
        <v>54901</v>
      </c>
      <c r="J24" s="14">
        <f t="shared" si="8"/>
        <v>45836</v>
      </c>
      <c r="K24" s="14">
        <f t="shared" si="8"/>
        <v>45699</v>
      </c>
      <c r="L24" s="14">
        <f t="shared" si="8"/>
        <v>15292</v>
      </c>
      <c r="M24" s="14">
        <f t="shared" si="8"/>
        <v>7849</v>
      </c>
      <c r="N24" s="12">
        <f t="shared" si="7"/>
        <v>582237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71654</v>
      </c>
      <c r="C25" s="14">
        <v>58182</v>
      </c>
      <c r="D25" s="14">
        <v>57749</v>
      </c>
      <c r="E25" s="14">
        <v>8758</v>
      </c>
      <c r="F25" s="14">
        <v>54187</v>
      </c>
      <c r="G25" s="14">
        <v>86293</v>
      </c>
      <c r="H25" s="14">
        <v>75758</v>
      </c>
      <c r="I25" s="14">
        <v>54889</v>
      </c>
      <c r="J25" s="14">
        <v>45826</v>
      </c>
      <c r="K25" s="14">
        <v>45693</v>
      </c>
      <c r="L25" s="14">
        <v>15288</v>
      </c>
      <c r="M25" s="14">
        <v>7845</v>
      </c>
      <c r="N25" s="12">
        <f t="shared" si="7"/>
        <v>582122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14</v>
      </c>
      <c r="C26" s="14">
        <v>13</v>
      </c>
      <c r="D26" s="14">
        <v>8</v>
      </c>
      <c r="E26" s="14">
        <v>2</v>
      </c>
      <c r="F26" s="14">
        <v>7</v>
      </c>
      <c r="G26" s="14">
        <v>24</v>
      </c>
      <c r="H26" s="14">
        <v>11</v>
      </c>
      <c r="I26" s="14">
        <v>12</v>
      </c>
      <c r="J26" s="14">
        <v>10</v>
      </c>
      <c r="K26" s="14">
        <v>6</v>
      </c>
      <c r="L26" s="14">
        <v>4</v>
      </c>
      <c r="M26" s="14">
        <v>4</v>
      </c>
      <c r="N26" s="12">
        <f t="shared" si="7"/>
        <v>115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907957.2597447599</v>
      </c>
      <c r="C36" s="61">
        <f aca="true" t="shared" si="11" ref="C36:M36">C37+C38+C39+C40</f>
        <v>642985.982314</v>
      </c>
      <c r="D36" s="61">
        <f t="shared" si="11"/>
        <v>641077.142377</v>
      </c>
      <c r="E36" s="61">
        <f t="shared" si="11"/>
        <v>106374.96808559999</v>
      </c>
      <c r="F36" s="61">
        <f t="shared" si="11"/>
        <v>601213.7291298001</v>
      </c>
      <c r="G36" s="61">
        <f t="shared" si="11"/>
        <v>786159.6192000001</v>
      </c>
      <c r="H36" s="61">
        <f t="shared" si="11"/>
        <v>841182.31</v>
      </c>
      <c r="I36" s="61">
        <f t="shared" si="11"/>
        <v>742688.8295606</v>
      </c>
      <c r="J36" s="61">
        <f t="shared" si="11"/>
        <v>587244.8523379001</v>
      </c>
      <c r="K36" s="61">
        <f t="shared" si="11"/>
        <v>697263.75929408</v>
      </c>
      <c r="L36" s="61">
        <f t="shared" si="11"/>
        <v>333228.77707954997</v>
      </c>
      <c r="M36" s="61">
        <f t="shared" si="11"/>
        <v>201106.44761600002</v>
      </c>
      <c r="N36" s="61">
        <f>N37+N38+N39+N40</f>
        <v>7088483.676739292</v>
      </c>
    </row>
    <row r="37" spans="1:14" ht="18.75" customHeight="1">
      <c r="A37" s="58" t="s">
        <v>55</v>
      </c>
      <c r="B37" s="55">
        <f aca="true" t="shared" si="12" ref="B37:M37">B29*B7</f>
        <v>907470.4151999999</v>
      </c>
      <c r="C37" s="55">
        <f t="shared" si="12"/>
        <v>642517.1792</v>
      </c>
      <c r="D37" s="55">
        <f t="shared" si="12"/>
        <v>630715.592</v>
      </c>
      <c r="E37" s="55">
        <f t="shared" si="12"/>
        <v>105992.8859</v>
      </c>
      <c r="F37" s="55">
        <f t="shared" si="12"/>
        <v>600855.1640000001</v>
      </c>
      <c r="G37" s="55">
        <f t="shared" si="12"/>
        <v>785882.464</v>
      </c>
      <c r="H37" s="55">
        <f t="shared" si="12"/>
        <v>840678.75</v>
      </c>
      <c r="I37" s="55">
        <f t="shared" si="12"/>
        <v>742341.9532</v>
      </c>
      <c r="J37" s="55">
        <f t="shared" si="12"/>
        <v>586854.2407000001</v>
      </c>
      <c r="K37" s="55">
        <f t="shared" si="12"/>
        <v>696768.5252</v>
      </c>
      <c r="L37" s="55">
        <f t="shared" si="12"/>
        <v>332957.4215</v>
      </c>
      <c r="M37" s="55">
        <f t="shared" si="12"/>
        <v>200999.48</v>
      </c>
      <c r="N37" s="57">
        <f>SUM(B37:M37)</f>
        <v>7074034.070900002</v>
      </c>
    </row>
    <row r="38" spans="1:14" ht="18.75" customHeight="1">
      <c r="A38" s="58" t="s">
        <v>56</v>
      </c>
      <c r="B38" s="55">
        <f aca="true" t="shared" si="13" ref="B38:M38">B30*B7</f>
        <v>-2770.23545524</v>
      </c>
      <c r="C38" s="55">
        <f t="shared" si="13"/>
        <v>-1923.716886</v>
      </c>
      <c r="D38" s="55">
        <f t="shared" si="13"/>
        <v>-1928.8296229999999</v>
      </c>
      <c r="E38" s="55">
        <f t="shared" si="13"/>
        <v>-264.1978144</v>
      </c>
      <c r="F38" s="55">
        <f t="shared" si="13"/>
        <v>-1802.8348702</v>
      </c>
      <c r="G38" s="55">
        <f t="shared" si="13"/>
        <v>-2385.0048</v>
      </c>
      <c r="H38" s="55">
        <f t="shared" si="13"/>
        <v>-2394</v>
      </c>
      <c r="I38" s="55">
        <f t="shared" si="13"/>
        <v>-2199.7236394</v>
      </c>
      <c r="J38" s="55">
        <f t="shared" si="13"/>
        <v>-1727.9883621000001</v>
      </c>
      <c r="K38" s="55">
        <f t="shared" si="13"/>
        <v>-2107.00590592</v>
      </c>
      <c r="L38" s="55">
        <f t="shared" si="13"/>
        <v>-999.80442045</v>
      </c>
      <c r="M38" s="55">
        <f t="shared" si="13"/>
        <v>-612.072384</v>
      </c>
      <c r="N38" s="25">
        <f>SUM(B38:M38)</f>
        <v>-21115.41416071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-90310.8</v>
      </c>
      <c r="C42" s="25">
        <f aca="true" t="shared" si="15" ref="C42:M42">+C43+C46+C54+C55</f>
        <v>-88950.4</v>
      </c>
      <c r="D42" s="25">
        <f t="shared" si="15"/>
        <v>-63737.4</v>
      </c>
      <c r="E42" s="25">
        <f t="shared" si="15"/>
        <v>-7750.4</v>
      </c>
      <c r="F42" s="25">
        <f t="shared" si="15"/>
        <v>-52398.2</v>
      </c>
      <c r="G42" s="25">
        <f t="shared" si="15"/>
        <v>-102193.4</v>
      </c>
      <c r="H42" s="25">
        <f t="shared" si="15"/>
        <v>-116181.2</v>
      </c>
      <c r="I42" s="25">
        <f t="shared" si="15"/>
        <v>-60344</v>
      </c>
      <c r="J42" s="25">
        <f t="shared" si="15"/>
        <v>-75506</v>
      </c>
      <c r="K42" s="25">
        <f t="shared" si="15"/>
        <v>-61841.2</v>
      </c>
      <c r="L42" s="25">
        <f t="shared" si="15"/>
        <v>-38577.6</v>
      </c>
      <c r="M42" s="25">
        <f t="shared" si="15"/>
        <v>-24726.6</v>
      </c>
      <c r="N42" s="25">
        <f>+N43+N46+N54+N55</f>
        <v>-782517.2</v>
      </c>
    </row>
    <row r="43" spans="1:14" ht="18.75" customHeight="1">
      <c r="A43" s="17" t="s">
        <v>60</v>
      </c>
      <c r="B43" s="26">
        <f>B44+B45</f>
        <v>-90310.8</v>
      </c>
      <c r="C43" s="26">
        <f>C44+C45</f>
        <v>-88950.4</v>
      </c>
      <c r="D43" s="26">
        <f>D44+D45</f>
        <v>-63737.4</v>
      </c>
      <c r="E43" s="26">
        <f>E44+E45</f>
        <v>-7250.4</v>
      </c>
      <c r="F43" s="26">
        <f aca="true" t="shared" si="16" ref="F43:M43">F44+F45</f>
        <v>-52398.2</v>
      </c>
      <c r="G43" s="26">
        <f t="shared" si="16"/>
        <v>-102193.4</v>
      </c>
      <c r="H43" s="26">
        <f t="shared" si="16"/>
        <v>-116181.2</v>
      </c>
      <c r="I43" s="26">
        <f t="shared" si="16"/>
        <v>-60344</v>
      </c>
      <c r="J43" s="26">
        <f t="shared" si="16"/>
        <v>-75506</v>
      </c>
      <c r="K43" s="26">
        <f t="shared" si="16"/>
        <v>-61841.2</v>
      </c>
      <c r="L43" s="26">
        <f t="shared" si="16"/>
        <v>-38577.6</v>
      </c>
      <c r="M43" s="26">
        <f t="shared" si="16"/>
        <v>-24726.6</v>
      </c>
      <c r="N43" s="25">
        <f aca="true" t="shared" si="17" ref="N43:N55">SUM(B43:M43)</f>
        <v>-782017.2</v>
      </c>
    </row>
    <row r="44" spans="1:25" ht="18.75" customHeight="1">
      <c r="A44" s="13" t="s">
        <v>61</v>
      </c>
      <c r="B44" s="20">
        <f>ROUND(-B9*$D$3,2)</f>
        <v>-90310.8</v>
      </c>
      <c r="C44" s="20">
        <f>ROUND(-C9*$D$3,2)</f>
        <v>-88950.4</v>
      </c>
      <c r="D44" s="20">
        <f>ROUND(-D9*$D$3,2)</f>
        <v>-63737.4</v>
      </c>
      <c r="E44" s="20">
        <f>ROUND(-E9*$D$3,2)</f>
        <v>-7250.4</v>
      </c>
      <c r="F44" s="20">
        <f aca="true" t="shared" si="18" ref="F44:M44">ROUND(-F9*$D$3,2)</f>
        <v>-52398.2</v>
      </c>
      <c r="G44" s="20">
        <f t="shared" si="18"/>
        <v>-102193.4</v>
      </c>
      <c r="H44" s="20">
        <f t="shared" si="18"/>
        <v>-116181.2</v>
      </c>
      <c r="I44" s="20">
        <f t="shared" si="18"/>
        <v>-60344</v>
      </c>
      <c r="J44" s="20">
        <f t="shared" si="18"/>
        <v>-75506</v>
      </c>
      <c r="K44" s="20">
        <f t="shared" si="18"/>
        <v>-61841.2</v>
      </c>
      <c r="L44" s="20">
        <f t="shared" si="18"/>
        <v>-38577.6</v>
      </c>
      <c r="M44" s="20">
        <f t="shared" si="18"/>
        <v>-24726.6</v>
      </c>
      <c r="N44" s="47">
        <f t="shared" si="17"/>
        <v>-782017.2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817646.4597447598</v>
      </c>
      <c r="C57" s="29">
        <f t="shared" si="21"/>
        <v>554035.582314</v>
      </c>
      <c r="D57" s="29">
        <f t="shared" si="21"/>
        <v>577339.7423769999</v>
      </c>
      <c r="E57" s="29">
        <f t="shared" si="21"/>
        <v>98624.5680856</v>
      </c>
      <c r="F57" s="29">
        <f t="shared" si="21"/>
        <v>548815.5291298002</v>
      </c>
      <c r="G57" s="29">
        <f t="shared" si="21"/>
        <v>683966.2192</v>
      </c>
      <c r="H57" s="29">
        <f t="shared" si="21"/>
        <v>725001.1100000001</v>
      </c>
      <c r="I57" s="29">
        <f t="shared" si="21"/>
        <v>682344.8295606</v>
      </c>
      <c r="J57" s="29">
        <f t="shared" si="21"/>
        <v>511738.8523379001</v>
      </c>
      <c r="K57" s="29">
        <f t="shared" si="21"/>
        <v>635422.55929408</v>
      </c>
      <c r="L57" s="29">
        <f t="shared" si="21"/>
        <v>294651.17707955</v>
      </c>
      <c r="M57" s="29">
        <f t="shared" si="21"/>
        <v>176379.847616</v>
      </c>
      <c r="N57" s="29">
        <f>SUM(B57:M57)</f>
        <v>6305966.47673929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817646.4500000001</v>
      </c>
      <c r="C60" s="36">
        <f aca="true" t="shared" si="22" ref="C60:M60">SUM(C61:C74)</f>
        <v>554035.5800000001</v>
      </c>
      <c r="D60" s="36">
        <f t="shared" si="22"/>
        <v>577339.74</v>
      </c>
      <c r="E60" s="36">
        <f t="shared" si="22"/>
        <v>98624.57</v>
      </c>
      <c r="F60" s="36">
        <f t="shared" si="22"/>
        <v>548815.53</v>
      </c>
      <c r="G60" s="36">
        <f t="shared" si="22"/>
        <v>683966.22</v>
      </c>
      <c r="H60" s="36">
        <f t="shared" si="22"/>
        <v>725001.12</v>
      </c>
      <c r="I60" s="36">
        <f t="shared" si="22"/>
        <v>682344.83</v>
      </c>
      <c r="J60" s="36">
        <f t="shared" si="22"/>
        <v>511738.85</v>
      </c>
      <c r="K60" s="36">
        <f t="shared" si="22"/>
        <v>635422.56</v>
      </c>
      <c r="L60" s="36">
        <f t="shared" si="22"/>
        <v>294651.18</v>
      </c>
      <c r="M60" s="36">
        <f t="shared" si="22"/>
        <v>176379.85</v>
      </c>
      <c r="N60" s="29">
        <f>SUM(N61:N74)</f>
        <v>6305966.479999999</v>
      </c>
    </row>
    <row r="61" spans="1:15" ht="18.75" customHeight="1">
      <c r="A61" s="17" t="s">
        <v>75</v>
      </c>
      <c r="B61" s="36">
        <v>157486.91</v>
      </c>
      <c r="C61" s="36">
        <v>164056.75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321543.66000000003</v>
      </c>
      <c r="O61"/>
    </row>
    <row r="62" spans="1:15" ht="18.75" customHeight="1">
      <c r="A62" s="17" t="s">
        <v>76</v>
      </c>
      <c r="B62" s="36">
        <v>660159.54</v>
      </c>
      <c r="C62" s="36">
        <v>389978.83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1050138.37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577339.74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577339.74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98624.57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98624.57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548815.53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548815.53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683966.22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683966.22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562106.72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562106.72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162894.4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162894.4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682344.83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682344.83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511738.85</v>
      </c>
      <c r="K70" s="35">
        <v>0</v>
      </c>
      <c r="L70" s="35">
        <v>0</v>
      </c>
      <c r="M70" s="35">
        <v>0</v>
      </c>
      <c r="N70" s="29">
        <f t="shared" si="23"/>
        <v>511738.85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635422.56</v>
      </c>
      <c r="L71" s="35">
        <v>0</v>
      </c>
      <c r="M71" s="62"/>
      <c r="N71" s="26">
        <f t="shared" si="23"/>
        <v>635422.56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294651.18</v>
      </c>
      <c r="M72" s="35">
        <v>0</v>
      </c>
      <c r="N72" s="29">
        <f t="shared" si="23"/>
        <v>294651.18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176379.85</v>
      </c>
      <c r="N73" s="26">
        <f t="shared" si="23"/>
        <v>176379.85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2.2771155644174197</v>
      </c>
      <c r="C78" s="45">
        <v>2.2328230230088497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1.9797689743417066</v>
      </c>
      <c r="C79" s="45">
        <v>1.8673167186561206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1.8154691902428497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2.52918443342923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2.1202645302155485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1.6810926577254688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1.977926256009652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1.93379599105542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1.9204969772743374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2.163338966001113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2.0683690665723744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2.4558998937211185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2.405579516937799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2017-02-10T13:32:55Z</dcterms:modified>
  <cp:category/>
  <cp:version/>
  <cp:contentType/>
  <cp:contentStatus/>
</cp:coreProperties>
</file>