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<sst xmlns="http://schemas.openxmlformats.org/spreadsheetml/2006/main" count="105" uniqueCount="103">
  <si>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</si>
  <si>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</si>
  <si>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</si>
  <si>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</si>
  <si>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</si>
  <si>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</si>
  <si>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</si>
  <si>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</si>
  <si>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</si>
  <si>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</si>
  <si>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</si>
  <si>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</si>
  <si>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</si>
  <si>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</si>
  <si>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</si>
  <si>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</si>
  <si>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</si>
  <si>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</si>
  <si>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</si>
  <si>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</si>
  <si>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</si>
  <si>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</si>
  <si>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</si>
  <si>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</si>
  <si>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</si>
  <si>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</si>
  <si>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</si>
  <si>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</si>
  <si>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</si>
  <si>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</si>
  <si>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</si>
  <si>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</si>
  <si>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</si>
  <si>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</si>
  <si>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</si>
  <si>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</si>
  <si>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</si>
  <si>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</si>
  <si>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</si>
  <si>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</si>
  <si>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</si>
  <si>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</si>
  <si>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</si>
  <si>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</si>
  <si>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</si>
  <si>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</si>
  <si>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</si>
  <si>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</si>
  <si>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</si>
  <si>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</si>
  <si>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</si>
  <si>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</si>
  <si>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</si>
  <si>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</si>
  <si>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</si>
  <si>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</si>
  <si>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</si>
  <si>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</si>
  <si>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</si>
  <si>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</si>
  <si>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</si>
  <si>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</si>
  <si>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</si>
  <si>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</si>
  <si>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</si>
  <si>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</si>
  <si>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</si>
  <si>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</si>
  <si>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</si>
  <si>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</si>
  <si>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</si>
  <si>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</si>
  <si>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</si>
  <si>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</si>
  <si>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</si>
  <si>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</si>
  <si>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</si>
  <si>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</si>
  <si>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</si>
  <si>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</si>
  <si>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</si>
  <si>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</si>
  <si>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</si>
  <si>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</si>
  <si>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</si>
  <si>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</si>
  <si>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</si>
  <si>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</si>
  <si>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</si>
  <si>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</si>
  <si>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</si>
  <si>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</si>
  <si>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</si>
  <si>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</si>
  <si>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</si>
  <si>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</si>
  <si>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</si>
  <si>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</si>
  <si>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</si>
  <si>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</si>
  <si>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</si>
  <si>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</si>
  <si>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29/01/17 - VENCIMENTO 10/02/17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</si>
</sst>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202778</v>
      </c>
      <c r="C7" s="10">
        <f>C8+C20+C24</f>
        <v>135633</v>
      </c>
      <c r="D7" s="10">
        <f>D8+D20+D24</f>
        <v>160944</v>
      </c>
      <c r="E7" s="10">
        <f>E8+E20+E24</f>
        <v>18342</v>
      </c>
      <c r="F7" s="10">
        <f aca="true" t="shared" si="0" ref="F7:M7">F8+F20+F24</f>
        <v>138775</v>
      </c>
      <c r="G7" s="10">
        <f t="shared" si="0"/>
        <v>195450</v>
      </c>
      <c r="H7" s="10">
        <f t="shared" si="0"/>
        <v>169821</v>
      </c>
      <c r="I7" s="10">
        <f t="shared" si="0"/>
        <v>183741</v>
      </c>
      <c r="J7" s="10">
        <f t="shared" si="0"/>
        <v>126876</v>
      </c>
      <c r="K7" s="10">
        <f t="shared" si="0"/>
        <v>174402</v>
      </c>
      <c r="L7" s="10">
        <f t="shared" si="0"/>
        <v>53608</v>
      </c>
      <c r="M7" s="10">
        <f t="shared" si="0"/>
        <v>29032</v>
      </c>
      <c r="N7" s="10">
        <f>+N8+N20+N24</f>
        <v>1589402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108036</v>
      </c>
      <c r="C8" s="12">
        <f>+C9+C12+C16</f>
        <v>75216</v>
      </c>
      <c r="D8" s="12">
        <f>+D9+D12+D16</f>
        <v>91575</v>
      </c>
      <c r="E8" s="12">
        <f>+E9+E12+E16</f>
        <v>9875</v>
      </c>
      <c r="F8" s="12">
        <f aca="true" t="shared" si="1" ref="F8:M8">+F9+F12+F16</f>
        <v>74769</v>
      </c>
      <c r="G8" s="12">
        <f t="shared" si="1"/>
        <v>109587</v>
      </c>
      <c r="H8" s="12">
        <f t="shared" si="1"/>
        <v>93400</v>
      </c>
      <c r="I8" s="12">
        <f t="shared" si="1"/>
        <v>101551</v>
      </c>
      <c r="J8" s="12">
        <f t="shared" si="1"/>
        <v>71646</v>
      </c>
      <c r="K8" s="12">
        <f t="shared" si="1"/>
        <v>94930</v>
      </c>
      <c r="L8" s="12">
        <f t="shared" si="1"/>
        <v>31338</v>
      </c>
      <c r="M8" s="12">
        <f t="shared" si="1"/>
        <v>17888</v>
      </c>
      <c r="N8" s="12">
        <f>SUM(B8:M8)</f>
        <v>879811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15918</v>
      </c>
      <c r="C9" s="14">
        <v>13313</v>
      </c>
      <c r="D9" s="14">
        <v>11574</v>
      </c>
      <c r="E9" s="14">
        <v>994</v>
      </c>
      <c r="F9" s="14">
        <v>10122</v>
      </c>
      <c r="G9" s="14">
        <v>16655</v>
      </c>
      <c r="H9" s="14">
        <v>17401</v>
      </c>
      <c r="I9" s="14">
        <v>10546</v>
      </c>
      <c r="J9" s="14">
        <v>12113</v>
      </c>
      <c r="K9" s="14">
        <v>11105</v>
      </c>
      <c r="L9" s="14">
        <v>4840</v>
      </c>
      <c r="M9" s="14">
        <v>2646</v>
      </c>
      <c r="N9" s="12">
        <f aca="true" t="shared" si="2" ref="N9:N19">SUM(B9:M9)</f>
        <v>127227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15918</v>
      </c>
      <c r="C10" s="14">
        <f>+C9-C11</f>
        <v>13313</v>
      </c>
      <c r="D10" s="14">
        <f>+D9-D11</f>
        <v>11574</v>
      </c>
      <c r="E10" s="14">
        <f>+E9-E11</f>
        <v>994</v>
      </c>
      <c r="F10" s="14">
        <f aca="true" t="shared" si="3" ref="F10:M10">+F9-F11</f>
        <v>10122</v>
      </c>
      <c r="G10" s="14">
        <f t="shared" si="3"/>
        <v>16655</v>
      </c>
      <c r="H10" s="14">
        <f t="shared" si="3"/>
        <v>17401</v>
      </c>
      <c r="I10" s="14">
        <f t="shared" si="3"/>
        <v>10546</v>
      </c>
      <c r="J10" s="14">
        <f t="shared" si="3"/>
        <v>12113</v>
      </c>
      <c r="K10" s="14">
        <f t="shared" si="3"/>
        <v>11105</v>
      </c>
      <c r="L10" s="14">
        <f t="shared" si="3"/>
        <v>4840</v>
      </c>
      <c r="M10" s="14">
        <f t="shared" si="3"/>
        <v>2646</v>
      </c>
      <c r="N10" s="12">
        <f t="shared" si="2"/>
        <v>127227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75331</v>
      </c>
      <c r="C12" s="14">
        <f>C13+C14+C15</f>
        <v>51859</v>
      </c>
      <c r="D12" s="14">
        <f>D13+D14+D15</f>
        <v>67262</v>
      </c>
      <c r="E12" s="14">
        <f>E13+E14+E15</f>
        <v>7517</v>
      </c>
      <c r="F12" s="14">
        <f aca="true" t="shared" si="4" ref="F12:M12">F13+F14+F15</f>
        <v>53591</v>
      </c>
      <c r="G12" s="14">
        <f t="shared" si="4"/>
        <v>77482</v>
      </c>
      <c r="H12" s="14">
        <f t="shared" si="4"/>
        <v>63264</v>
      </c>
      <c r="I12" s="14">
        <f t="shared" si="4"/>
        <v>74685</v>
      </c>
      <c r="J12" s="14">
        <f t="shared" si="4"/>
        <v>48697</v>
      </c>
      <c r="K12" s="14">
        <f t="shared" si="4"/>
        <v>66063</v>
      </c>
      <c r="L12" s="14">
        <f t="shared" si="4"/>
        <v>22004</v>
      </c>
      <c r="M12" s="14">
        <f t="shared" si="4"/>
        <v>12892</v>
      </c>
      <c r="N12" s="12">
        <f t="shared" si="2"/>
        <v>620647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39238</v>
      </c>
      <c r="C13" s="14">
        <v>28435</v>
      </c>
      <c r="D13" s="14">
        <v>34600</v>
      </c>
      <c r="E13" s="14">
        <v>4002</v>
      </c>
      <c r="F13" s="14">
        <v>28349</v>
      </c>
      <c r="G13" s="14">
        <v>41026</v>
      </c>
      <c r="H13" s="14">
        <v>34492</v>
      </c>
      <c r="I13" s="14">
        <v>40141</v>
      </c>
      <c r="J13" s="14">
        <v>24675</v>
      </c>
      <c r="K13" s="14">
        <v>32844</v>
      </c>
      <c r="L13" s="14">
        <v>10471</v>
      </c>
      <c r="M13" s="14">
        <v>5972</v>
      </c>
      <c r="N13" s="12">
        <f t="shared" si="2"/>
        <v>324245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35789</v>
      </c>
      <c r="C14" s="14">
        <v>23096</v>
      </c>
      <c r="D14" s="14">
        <v>32437</v>
      </c>
      <c r="E14" s="14">
        <v>3471</v>
      </c>
      <c r="F14" s="14">
        <v>24991</v>
      </c>
      <c r="G14" s="14">
        <v>35953</v>
      </c>
      <c r="H14" s="14">
        <v>28443</v>
      </c>
      <c r="I14" s="14">
        <v>34317</v>
      </c>
      <c r="J14" s="14">
        <v>23800</v>
      </c>
      <c r="K14" s="14">
        <v>32983</v>
      </c>
      <c r="L14" s="14">
        <v>11410</v>
      </c>
      <c r="M14" s="14">
        <v>6863</v>
      </c>
      <c r="N14" s="12">
        <f t="shared" si="2"/>
        <v>293553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304</v>
      </c>
      <c r="C15" s="14">
        <v>328</v>
      </c>
      <c r="D15" s="14">
        <v>225</v>
      </c>
      <c r="E15" s="14">
        <v>44</v>
      </c>
      <c r="F15" s="14">
        <v>251</v>
      </c>
      <c r="G15" s="14">
        <v>503</v>
      </c>
      <c r="H15" s="14">
        <v>329</v>
      </c>
      <c r="I15" s="14">
        <v>227</v>
      </c>
      <c r="J15" s="14">
        <v>222</v>
      </c>
      <c r="K15" s="14">
        <v>236</v>
      </c>
      <c r="L15" s="14">
        <v>123</v>
      </c>
      <c r="M15" s="14">
        <v>57</v>
      </c>
      <c r="N15" s="12">
        <f t="shared" si="2"/>
        <v>2849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16787</v>
      </c>
      <c r="C16" s="14">
        <f>C17+C18+C19</f>
        <v>10044</v>
      </c>
      <c r="D16" s="14">
        <f>D17+D18+D19</f>
        <v>12739</v>
      </c>
      <c r="E16" s="14">
        <f>E17+E18+E19</f>
        <v>1364</v>
      </c>
      <c r="F16" s="14">
        <f aca="true" t="shared" si="5" ref="F16:M16">F17+F18+F19</f>
        <v>11056</v>
      </c>
      <c r="G16" s="14">
        <f t="shared" si="5"/>
        <v>15450</v>
      </c>
      <c r="H16" s="14">
        <f t="shared" si="5"/>
        <v>12735</v>
      </c>
      <c r="I16" s="14">
        <f t="shared" si="5"/>
        <v>16320</v>
      </c>
      <c r="J16" s="14">
        <f t="shared" si="5"/>
        <v>10836</v>
      </c>
      <c r="K16" s="14">
        <f t="shared" si="5"/>
        <v>17762</v>
      </c>
      <c r="L16" s="14">
        <f t="shared" si="5"/>
        <v>4494</v>
      </c>
      <c r="M16" s="14">
        <f t="shared" si="5"/>
        <v>2350</v>
      </c>
      <c r="N16" s="12">
        <f t="shared" si="2"/>
        <v>131937</v>
      </c>
    </row>
    <row r="17" spans="1:25" ht="18.75" customHeight="1">
      <c r="A17" s="15" t="s">
        <v>16</v>
      </c>
      <c r="B17" s="14">
        <v>9024</v>
      </c>
      <c r="C17" s="14">
        <v>5846</v>
      </c>
      <c r="D17" s="14">
        <v>6135</v>
      </c>
      <c r="E17" s="14">
        <v>688</v>
      </c>
      <c r="F17" s="14">
        <v>5653</v>
      </c>
      <c r="G17" s="14">
        <v>8120</v>
      </c>
      <c r="H17" s="14">
        <v>6995</v>
      </c>
      <c r="I17" s="14">
        <v>8721</v>
      </c>
      <c r="J17" s="14">
        <v>5586</v>
      </c>
      <c r="K17" s="14">
        <v>8946</v>
      </c>
      <c r="L17" s="14">
        <v>2133</v>
      </c>
      <c r="M17" s="14">
        <v>1033</v>
      </c>
      <c r="N17" s="12">
        <f t="shared" si="2"/>
        <v>68880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7750</v>
      </c>
      <c r="C18" s="14">
        <v>4185</v>
      </c>
      <c r="D18" s="14">
        <v>6600</v>
      </c>
      <c r="E18" s="14">
        <v>676</v>
      </c>
      <c r="F18" s="14">
        <v>5390</v>
      </c>
      <c r="G18" s="14">
        <v>7319</v>
      </c>
      <c r="H18" s="14">
        <v>5739</v>
      </c>
      <c r="I18" s="14">
        <v>7583</v>
      </c>
      <c r="J18" s="14">
        <v>5242</v>
      </c>
      <c r="K18" s="14">
        <v>8807</v>
      </c>
      <c r="L18" s="14">
        <v>2360</v>
      </c>
      <c r="M18" s="14">
        <v>1316</v>
      </c>
      <c r="N18" s="12">
        <f t="shared" si="2"/>
        <v>62967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</v>
      </c>
      <c r="C19" s="14">
        <v>13</v>
      </c>
      <c r="D19" s="14">
        <v>4</v>
      </c>
      <c r="E19" s="14">
        <v>0</v>
      </c>
      <c r="F19" s="14">
        <v>13</v>
      </c>
      <c r="G19" s="14">
        <v>11</v>
      </c>
      <c r="H19" s="14">
        <v>1</v>
      </c>
      <c r="I19" s="14">
        <v>16</v>
      </c>
      <c r="J19" s="14">
        <v>8</v>
      </c>
      <c r="K19" s="14">
        <v>9</v>
      </c>
      <c r="L19" s="14">
        <v>1</v>
      </c>
      <c r="M19" s="14">
        <v>1</v>
      </c>
      <c r="N19" s="12">
        <f t="shared" si="2"/>
        <v>90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55582</v>
      </c>
      <c r="C20" s="18">
        <f>C21+C22+C23</f>
        <v>31999</v>
      </c>
      <c r="D20" s="18">
        <f>D21+D22+D23</f>
        <v>37245</v>
      </c>
      <c r="E20" s="18">
        <f>E21+E22+E23</f>
        <v>4013</v>
      </c>
      <c r="F20" s="18">
        <f aca="true" t="shared" si="6" ref="F20:M20">F21+F22+F23</f>
        <v>33079</v>
      </c>
      <c r="G20" s="18">
        <f t="shared" si="6"/>
        <v>43394</v>
      </c>
      <c r="H20" s="18">
        <f t="shared" si="6"/>
        <v>40355</v>
      </c>
      <c r="I20" s="18">
        <f t="shared" si="6"/>
        <v>52374</v>
      </c>
      <c r="J20" s="18">
        <f t="shared" si="6"/>
        <v>29867</v>
      </c>
      <c r="K20" s="18">
        <f t="shared" si="6"/>
        <v>53417</v>
      </c>
      <c r="L20" s="18">
        <f t="shared" si="6"/>
        <v>14941</v>
      </c>
      <c r="M20" s="18">
        <f t="shared" si="6"/>
        <v>7974</v>
      </c>
      <c r="N20" s="12">
        <f aca="true" t="shared" si="7" ref="N20:N26">SUM(B20:M20)</f>
        <v>404240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33122</v>
      </c>
      <c r="C21" s="14">
        <v>21018</v>
      </c>
      <c r="D21" s="14">
        <v>21776</v>
      </c>
      <c r="E21" s="14">
        <v>2516</v>
      </c>
      <c r="F21" s="14">
        <v>20597</v>
      </c>
      <c r="G21" s="14">
        <v>27046</v>
      </c>
      <c r="H21" s="14">
        <v>25949</v>
      </c>
      <c r="I21" s="14">
        <v>31976</v>
      </c>
      <c r="J21" s="14">
        <v>17741</v>
      </c>
      <c r="K21" s="14">
        <v>29844</v>
      </c>
      <c r="L21" s="14">
        <v>8504</v>
      </c>
      <c r="M21" s="14">
        <v>4390</v>
      </c>
      <c r="N21" s="12">
        <f t="shared" si="7"/>
        <v>244479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22325</v>
      </c>
      <c r="C22" s="14">
        <v>10865</v>
      </c>
      <c r="D22" s="14">
        <v>15404</v>
      </c>
      <c r="E22" s="14">
        <v>1488</v>
      </c>
      <c r="F22" s="14">
        <v>12385</v>
      </c>
      <c r="G22" s="14">
        <v>16200</v>
      </c>
      <c r="H22" s="14">
        <v>14292</v>
      </c>
      <c r="I22" s="14">
        <v>20303</v>
      </c>
      <c r="J22" s="14">
        <v>12047</v>
      </c>
      <c r="K22" s="14">
        <v>23441</v>
      </c>
      <c r="L22" s="14">
        <v>6380</v>
      </c>
      <c r="M22" s="14">
        <v>3559</v>
      </c>
      <c r="N22" s="12">
        <f t="shared" si="7"/>
        <v>158689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135</v>
      </c>
      <c r="C23" s="14">
        <v>116</v>
      </c>
      <c r="D23" s="14">
        <v>65</v>
      </c>
      <c r="E23" s="14">
        <v>9</v>
      </c>
      <c r="F23" s="14">
        <v>97</v>
      </c>
      <c r="G23" s="14">
        <v>148</v>
      </c>
      <c r="H23" s="14">
        <v>114</v>
      </c>
      <c r="I23" s="14">
        <v>95</v>
      </c>
      <c r="J23" s="14">
        <v>79</v>
      </c>
      <c r="K23" s="14">
        <v>132</v>
      </c>
      <c r="L23" s="14">
        <v>57</v>
      </c>
      <c r="M23" s="14">
        <v>25</v>
      </c>
      <c r="N23" s="12">
        <f t="shared" si="7"/>
        <v>1072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39160</v>
      </c>
      <c r="C24" s="14">
        <f>C25+C26</f>
        <v>28418</v>
      </c>
      <c r="D24" s="14">
        <f>D25+D26</f>
        <v>32124</v>
      </c>
      <c r="E24" s="14">
        <f>E25+E26</f>
        <v>4454</v>
      </c>
      <c r="F24" s="14">
        <f aca="true" t="shared" si="8" ref="F24:M24">F25+F26</f>
        <v>30927</v>
      </c>
      <c r="G24" s="14">
        <f t="shared" si="8"/>
        <v>42469</v>
      </c>
      <c r="H24" s="14">
        <f t="shared" si="8"/>
        <v>36066</v>
      </c>
      <c r="I24" s="14">
        <f t="shared" si="8"/>
        <v>29816</v>
      </c>
      <c r="J24" s="14">
        <f t="shared" si="8"/>
        <v>25363</v>
      </c>
      <c r="K24" s="14">
        <f t="shared" si="8"/>
        <v>26055</v>
      </c>
      <c r="L24" s="14">
        <f t="shared" si="8"/>
        <v>7329</v>
      </c>
      <c r="M24" s="14">
        <f t="shared" si="8"/>
        <v>3170</v>
      </c>
      <c r="N24" s="12">
        <f t="shared" si="7"/>
        <v>305351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39155</v>
      </c>
      <c r="C25" s="14">
        <v>28412</v>
      </c>
      <c r="D25" s="14">
        <v>32122</v>
      </c>
      <c r="E25" s="14">
        <v>4452</v>
      </c>
      <c r="F25" s="14">
        <v>30920</v>
      </c>
      <c r="G25" s="14">
        <v>42467</v>
      </c>
      <c r="H25" s="14">
        <v>36064</v>
      </c>
      <c r="I25" s="14">
        <v>29805</v>
      </c>
      <c r="J25" s="14">
        <v>25363</v>
      </c>
      <c r="K25" s="14">
        <v>26049</v>
      </c>
      <c r="L25" s="14">
        <v>7321</v>
      </c>
      <c r="M25" s="14">
        <v>3168</v>
      </c>
      <c r="N25" s="12">
        <f t="shared" si="7"/>
        <v>305298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</v>
      </c>
      <c r="C26" s="14">
        <v>6</v>
      </c>
      <c r="D26" s="14">
        <v>2</v>
      </c>
      <c r="E26" s="14">
        <v>2</v>
      </c>
      <c r="F26" s="14">
        <v>7</v>
      </c>
      <c r="G26" s="14">
        <v>2</v>
      </c>
      <c r="H26" s="14">
        <v>2</v>
      </c>
      <c r="I26" s="14">
        <v>11</v>
      </c>
      <c r="J26" s="14">
        <v>0</v>
      </c>
      <c r="K26" s="14">
        <v>6</v>
      </c>
      <c r="L26" s="14">
        <v>8</v>
      </c>
      <c r="M26" s="14">
        <v>2</v>
      </c>
      <c r="N26" s="12">
        <f t="shared" si="7"/>
        <v>53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413478.08116788004</v>
      </c>
      <c r="C36" s="61">
        <f aca="true" t="shared" si="11" ref="C36:M36">C37+C38+C39+C40</f>
        <v>267491.3553065</v>
      </c>
      <c r="D36" s="61">
        <f t="shared" si="11"/>
        <v>303478.32004719996</v>
      </c>
      <c r="E36" s="61">
        <f t="shared" si="11"/>
        <v>46754.737092799995</v>
      </c>
      <c r="F36" s="61">
        <f t="shared" si="11"/>
        <v>295343.30048875004</v>
      </c>
      <c r="G36" s="61">
        <f t="shared" si="11"/>
        <v>330119.09</v>
      </c>
      <c r="H36" s="61">
        <f t="shared" si="11"/>
        <v>335899.5589</v>
      </c>
      <c r="I36" s="61">
        <f t="shared" si="11"/>
        <v>354210.66804379993</v>
      </c>
      <c r="J36" s="61">
        <f t="shared" si="11"/>
        <v>275604.1698468</v>
      </c>
      <c r="K36" s="61">
        <f t="shared" si="11"/>
        <v>361983.67944351997</v>
      </c>
      <c r="L36" s="61">
        <f t="shared" si="11"/>
        <v>132424.81689944002</v>
      </c>
      <c r="M36" s="61">
        <f t="shared" si="11"/>
        <v>70308.12155391999</v>
      </c>
      <c r="N36" s="61">
        <f>N37+N38+N39+N40</f>
        <v>3187095.8987906105</v>
      </c>
    </row>
    <row r="37" spans="1:14" ht="18.75" customHeight="1">
      <c r="A37" s="58" t="s">
        <v>55</v>
      </c>
      <c r="B37" s="55">
        <f aca="true" t="shared" si="12" ref="B37:M37">B29*B7</f>
        <v>411477.1176</v>
      </c>
      <c r="C37" s="55">
        <f t="shared" si="12"/>
        <v>265894.93319999997</v>
      </c>
      <c r="D37" s="55">
        <f t="shared" si="12"/>
        <v>292081.1712</v>
      </c>
      <c r="E37" s="55">
        <f t="shared" si="12"/>
        <v>46223.674199999994</v>
      </c>
      <c r="F37" s="55">
        <f t="shared" si="12"/>
        <v>294064.22500000003</v>
      </c>
      <c r="G37" s="55">
        <f t="shared" si="12"/>
        <v>328453.72500000003</v>
      </c>
      <c r="H37" s="55">
        <f t="shared" si="12"/>
        <v>333952.9965</v>
      </c>
      <c r="I37" s="55">
        <f t="shared" si="12"/>
        <v>352709.22359999997</v>
      </c>
      <c r="J37" s="55">
        <f t="shared" si="12"/>
        <v>274293.2244</v>
      </c>
      <c r="K37" s="55">
        <f t="shared" si="12"/>
        <v>360471.4938</v>
      </c>
      <c r="L37" s="55">
        <f t="shared" si="12"/>
        <v>131548.6712</v>
      </c>
      <c r="M37" s="55">
        <f t="shared" si="12"/>
        <v>69801.6376</v>
      </c>
      <c r="N37" s="57">
        <f>SUM(B37:M37)</f>
        <v>3160972.0933000003</v>
      </c>
    </row>
    <row r="38" spans="1:14" ht="18.75" customHeight="1">
      <c r="A38" s="58" t="s">
        <v>56</v>
      </c>
      <c r="B38" s="55">
        <f aca="true" t="shared" si="13" ref="B38:M38">B30*B7</f>
        <v>-1256.1164321200001</v>
      </c>
      <c r="C38" s="55">
        <f t="shared" si="13"/>
        <v>-796.0978934999999</v>
      </c>
      <c r="D38" s="55">
        <f t="shared" si="13"/>
        <v>-893.2311527999999</v>
      </c>
      <c r="E38" s="55">
        <f t="shared" si="13"/>
        <v>-115.2171072</v>
      </c>
      <c r="F38" s="55">
        <f t="shared" si="13"/>
        <v>-882.32451125</v>
      </c>
      <c r="G38" s="55">
        <f t="shared" si="13"/>
        <v>-996.7950000000001</v>
      </c>
      <c r="H38" s="55">
        <f t="shared" si="13"/>
        <v>-950.9976</v>
      </c>
      <c r="I38" s="55">
        <f t="shared" si="13"/>
        <v>-1045.1555562</v>
      </c>
      <c r="J38" s="55">
        <f t="shared" si="13"/>
        <v>-807.6545532</v>
      </c>
      <c r="K38" s="55">
        <f t="shared" si="13"/>
        <v>-1090.05435648</v>
      </c>
      <c r="L38" s="55">
        <f t="shared" si="13"/>
        <v>-395.01430056</v>
      </c>
      <c r="M38" s="55">
        <f t="shared" si="13"/>
        <v>-212.55604608000002</v>
      </c>
      <c r="N38" s="25">
        <f>SUM(B38:M38)</f>
        <v>-9441.21450939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-60488.4</v>
      </c>
      <c r="C42" s="25">
        <f aca="true" t="shared" si="15" ref="C42:M42">+C43+C46+C54+C55</f>
        <v>-50589.4</v>
      </c>
      <c r="D42" s="25">
        <f t="shared" si="15"/>
        <v>-43981.2</v>
      </c>
      <c r="E42" s="25">
        <f t="shared" si="15"/>
        <v>-4277.2</v>
      </c>
      <c r="F42" s="25">
        <f t="shared" si="15"/>
        <v>-38463.6</v>
      </c>
      <c r="G42" s="25">
        <f t="shared" si="15"/>
        <v>-63289</v>
      </c>
      <c r="H42" s="25">
        <f t="shared" si="15"/>
        <v>-66123.8</v>
      </c>
      <c r="I42" s="25">
        <f t="shared" si="15"/>
        <v>-40074.8</v>
      </c>
      <c r="J42" s="25">
        <f t="shared" si="15"/>
        <v>-46029.4</v>
      </c>
      <c r="K42" s="25">
        <f t="shared" si="15"/>
        <v>-42199</v>
      </c>
      <c r="L42" s="25">
        <f t="shared" si="15"/>
        <v>-18392</v>
      </c>
      <c r="M42" s="25">
        <f t="shared" si="15"/>
        <v>-10054.8</v>
      </c>
      <c r="N42" s="25">
        <f>+N43+N46+N54+N55</f>
        <v>-483962.60000000003</v>
      </c>
    </row>
    <row r="43" spans="1:14" ht="18.75" customHeight="1">
      <c r="A43" s="17" t="s">
        <v>60</v>
      </c>
      <c r="B43" s="26">
        <f>B44+B45</f>
        <v>-60488.4</v>
      </c>
      <c r="C43" s="26">
        <f>C44+C45</f>
        <v>-50589.4</v>
      </c>
      <c r="D43" s="26">
        <f>D44+D45</f>
        <v>-43981.2</v>
      </c>
      <c r="E43" s="26">
        <f>E44+E45</f>
        <v>-3777.2</v>
      </c>
      <c r="F43" s="26">
        <f aca="true" t="shared" si="16" ref="F43:M43">F44+F45</f>
        <v>-38463.6</v>
      </c>
      <c r="G43" s="26">
        <f t="shared" si="16"/>
        <v>-63289</v>
      </c>
      <c r="H43" s="26">
        <f t="shared" si="16"/>
        <v>-66123.8</v>
      </c>
      <c r="I43" s="26">
        <f t="shared" si="16"/>
        <v>-40074.8</v>
      </c>
      <c r="J43" s="26">
        <f t="shared" si="16"/>
        <v>-46029.4</v>
      </c>
      <c r="K43" s="26">
        <f t="shared" si="16"/>
        <v>-42199</v>
      </c>
      <c r="L43" s="26">
        <f t="shared" si="16"/>
        <v>-18392</v>
      </c>
      <c r="M43" s="26">
        <f t="shared" si="16"/>
        <v>-10054.8</v>
      </c>
      <c r="N43" s="25">
        <f aca="true" t="shared" si="17" ref="N43:N55">SUM(B43:M43)</f>
        <v>-483462.60000000003</v>
      </c>
    </row>
    <row r="44" spans="1:25" ht="18.75" customHeight="1">
      <c r="A44" s="13" t="s">
        <v>61</v>
      </c>
      <c r="B44" s="20">
        <f>ROUND(-B9*$D$3,2)</f>
        <v>-60488.4</v>
      </c>
      <c r="C44" s="20">
        <f>ROUND(-C9*$D$3,2)</f>
        <v>-50589.4</v>
      </c>
      <c r="D44" s="20">
        <f>ROUND(-D9*$D$3,2)</f>
        <v>-43981.2</v>
      </c>
      <c r="E44" s="20">
        <f>ROUND(-E9*$D$3,2)</f>
        <v>-3777.2</v>
      </c>
      <c r="F44" s="20">
        <f aca="true" t="shared" si="18" ref="F44:M44">ROUND(-F9*$D$3,2)</f>
        <v>-38463.6</v>
      </c>
      <c r="G44" s="20">
        <f t="shared" si="18"/>
        <v>-63289</v>
      </c>
      <c r="H44" s="20">
        <f t="shared" si="18"/>
        <v>-66123.8</v>
      </c>
      <c r="I44" s="20">
        <f t="shared" si="18"/>
        <v>-40074.8</v>
      </c>
      <c r="J44" s="20">
        <f t="shared" si="18"/>
        <v>-46029.4</v>
      </c>
      <c r="K44" s="20">
        <f t="shared" si="18"/>
        <v>-42199</v>
      </c>
      <c r="L44" s="20">
        <f t="shared" si="18"/>
        <v>-18392</v>
      </c>
      <c r="M44" s="20">
        <f t="shared" si="18"/>
        <v>-10054.8</v>
      </c>
      <c r="N44" s="47">
        <f t="shared" si="17"/>
        <v>-483462.60000000003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352989.68116788</v>
      </c>
      <c r="C57" s="29">
        <f t="shared" si="21"/>
        <v>216901.9553065</v>
      </c>
      <c r="D57" s="29">
        <f t="shared" si="21"/>
        <v>259497.12004719995</v>
      </c>
      <c r="E57" s="29">
        <f t="shared" si="21"/>
        <v>42477.5370928</v>
      </c>
      <c r="F57" s="29">
        <f t="shared" si="21"/>
        <v>256879.70048875004</v>
      </c>
      <c r="G57" s="29">
        <f t="shared" si="21"/>
        <v>266830.09</v>
      </c>
      <c r="H57" s="29">
        <f t="shared" si="21"/>
        <v>269775.7589</v>
      </c>
      <c r="I57" s="29">
        <f t="shared" si="21"/>
        <v>314135.86804379994</v>
      </c>
      <c r="J57" s="29">
        <f t="shared" si="21"/>
        <v>229574.7698468</v>
      </c>
      <c r="K57" s="29">
        <f t="shared" si="21"/>
        <v>319784.67944351997</v>
      </c>
      <c r="L57" s="29">
        <f t="shared" si="21"/>
        <v>114032.81689944002</v>
      </c>
      <c r="M57" s="29">
        <f t="shared" si="21"/>
        <v>60253.32155391999</v>
      </c>
      <c r="N57" s="29">
        <f>SUM(B57:M57)</f>
        <v>2703133.29879061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352989.68000000005</v>
      </c>
      <c r="C60" s="36">
        <f aca="true" t="shared" si="22" ref="C60:M60">SUM(C61:C74)</f>
        <v>216901.96000000002</v>
      </c>
      <c r="D60" s="36">
        <f t="shared" si="22"/>
        <v>259497.12</v>
      </c>
      <c r="E60" s="36">
        <f t="shared" si="22"/>
        <v>42477.53</v>
      </c>
      <c r="F60" s="36">
        <f t="shared" si="22"/>
        <v>256879.71</v>
      </c>
      <c r="G60" s="36">
        <f t="shared" si="22"/>
        <v>266830.09</v>
      </c>
      <c r="H60" s="36">
        <f t="shared" si="22"/>
        <v>269775.76</v>
      </c>
      <c r="I60" s="36">
        <f t="shared" si="22"/>
        <v>314135.87</v>
      </c>
      <c r="J60" s="36">
        <f t="shared" si="22"/>
        <v>229574.77</v>
      </c>
      <c r="K60" s="36">
        <f t="shared" si="22"/>
        <v>319784.68</v>
      </c>
      <c r="L60" s="36">
        <f t="shared" si="22"/>
        <v>114032.82</v>
      </c>
      <c r="M60" s="36">
        <f t="shared" si="22"/>
        <v>60253.32</v>
      </c>
      <c r="N60" s="29">
        <f>SUM(N61:N74)</f>
        <v>2703133.31</v>
      </c>
    </row>
    <row r="61" spans="1:15" ht="18.75" customHeight="1">
      <c r="A61" s="17" t="s">
        <v>75</v>
      </c>
      <c r="B61" s="36">
        <v>65805.9</v>
      </c>
      <c r="C61" s="36">
        <v>64246.82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130052.72</v>
      </c>
      <c r="O61"/>
    </row>
    <row r="62" spans="1:15" ht="18.75" customHeight="1">
      <c r="A62" s="17" t="s">
        <v>76</v>
      </c>
      <c r="B62" s="36">
        <v>287183.78</v>
      </c>
      <c r="C62" s="36">
        <v>152655.14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439838.92000000004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259497.12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259497.12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42477.53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42477.53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256879.71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256879.71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266830.09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266830.09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214637.86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214637.86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55137.9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55137.9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314135.87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314135.87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229574.77</v>
      </c>
      <c r="K70" s="35">
        <v>0</v>
      </c>
      <c r="L70" s="35">
        <v>0</v>
      </c>
      <c r="M70" s="35">
        <v>0</v>
      </c>
      <c r="N70" s="29">
        <f t="shared" si="23"/>
        <v>229574.77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319784.68</v>
      </c>
      <c r="L71" s="35">
        <v>0</v>
      </c>
      <c r="M71" s="62"/>
      <c r="N71" s="26">
        <f t="shared" si="23"/>
        <v>319784.68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114032.82</v>
      </c>
      <c r="M72" s="35">
        <v>0</v>
      </c>
      <c r="N72" s="29">
        <f t="shared" si="23"/>
        <v>114032.82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60253.32</v>
      </c>
      <c r="N73" s="26">
        <f t="shared" si="23"/>
        <v>60253.32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2.2998969628080386</v>
      </c>
      <c r="C78" s="45">
        <v>2.2505751625638646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1.9883864895427803</v>
      </c>
      <c r="C79" s="45">
        <v>1.8773883480753077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1.8226795658564467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2.5490533798277175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2.1282169013781305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1.6890206702481454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1.9867538241275156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1.9453573270483846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1.9277715264627924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2.172232493511775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2.0755706898058506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2.470243562517535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2.4217457134858082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2017-02-09T13:55:22Z</dcterms:modified>
  <cp:category/>
  <cp:version/>
  <cp:contentType/>
  <cp:contentStatus/>
</cp:coreProperties>
</file>