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<sst xmlns="http://schemas.openxmlformats.org/spreadsheetml/2006/main" count="105" uniqueCount="103">
  <si>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</si>
  <si>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</si>
  <si>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</si>
  <si>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</si>
  <si>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</si>
  <si>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</si>
  <si>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</si>
  <si>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</si>
  <si>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</si>
  <si>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</si>
  <si>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</si>
  <si>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</si>
  <si>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</si>
  <si>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</si>
  <si>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</si>
  <si>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</si>
  <si>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</si>
  <si>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</si>
  <si>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</si>
  <si>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</si>
  <si>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</si>
  <si>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</si>
  <si>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</si>
  <si>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</si>
  <si>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</si>
  <si>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</si>
  <si>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</si>
  <si>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</si>
  <si>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</si>
  <si>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</si>
  <si>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</si>
  <si>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</si>
  <si>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</si>
  <si>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</si>
  <si>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</si>
  <si>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</si>
  <si>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</si>
  <si>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</si>
  <si>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</si>
  <si>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</si>
  <si>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</si>
  <si>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</si>
  <si>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</si>
  <si>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</si>
  <si>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</si>
  <si>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</si>
  <si>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</si>
  <si>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</si>
  <si>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</si>
  <si>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</si>
  <si>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</si>
  <si>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</si>
  <si>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</si>
  <si>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</si>
  <si>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</si>
  <si>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</si>
  <si>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</si>
  <si>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</si>
  <si>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</si>
  <si>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</si>
  <si>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</si>
  <si>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</si>
  <si>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</si>
  <si>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</si>
  <si>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</si>
  <si>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</si>
  <si>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</si>
  <si>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</si>
  <si>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</si>
  <si>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</si>
  <si>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</si>
  <si>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</si>
  <si>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</si>
  <si>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</si>
  <si>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</si>
  <si>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</si>
  <si>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</si>
  <si>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</si>
  <si>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</si>
  <si>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</si>
  <si>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</si>
  <si>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</si>
  <si>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</si>
  <si>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</si>
  <si>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</si>
  <si>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</si>
  <si>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</si>
  <si>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</si>
  <si>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</si>
  <si>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</si>
  <si>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</si>
  <si>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</si>
  <si>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</si>
  <si>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</si>
  <si>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</si>
  <si>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</si>
  <si>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</si>
  <si>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</si>
  <si>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</si>
  <si>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</si>
  <si>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</si>
  <si>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</si>
  <si>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28/01/17 - VENCIMENTO 10/02/17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</si>
</sst>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330447</v>
      </c>
      <c r="C7" s="10">
        <f>C8+C20+C24</f>
        <v>224076</v>
      </c>
      <c r="D7" s="10">
        <f>D8+D20+D24</f>
        <v>269130</v>
      </c>
      <c r="E7" s="10">
        <f>E8+E20+E24</f>
        <v>36069</v>
      </c>
      <c r="F7" s="10">
        <f aca="true" t="shared" si="0" ref="F7:M7">F8+F20+F24</f>
        <v>213242</v>
      </c>
      <c r="G7" s="10">
        <f t="shared" si="0"/>
        <v>329178</v>
      </c>
      <c r="H7" s="10">
        <f t="shared" si="0"/>
        <v>305753</v>
      </c>
      <c r="I7" s="10">
        <f t="shared" si="0"/>
        <v>286312</v>
      </c>
      <c r="J7" s="10">
        <f t="shared" si="0"/>
        <v>204458</v>
      </c>
      <c r="K7" s="10">
        <f t="shared" si="0"/>
        <v>269121</v>
      </c>
      <c r="L7" s="10">
        <f t="shared" si="0"/>
        <v>88251</v>
      </c>
      <c r="M7" s="10">
        <f t="shared" si="0"/>
        <v>51941</v>
      </c>
      <c r="N7" s="10">
        <f>+N8+N20+N24</f>
        <v>2607978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179026</v>
      </c>
      <c r="C8" s="12">
        <f>+C9+C12+C16</f>
        <v>128247</v>
      </c>
      <c r="D8" s="12">
        <f>+D9+D12+D16</f>
        <v>161255</v>
      </c>
      <c r="E8" s="12">
        <f>+E9+E12+E16</f>
        <v>20469</v>
      </c>
      <c r="F8" s="12">
        <f aca="true" t="shared" si="1" ref="F8:M8">+F9+F12+F16</f>
        <v>119813</v>
      </c>
      <c r="G8" s="12">
        <f t="shared" si="1"/>
        <v>189499</v>
      </c>
      <c r="H8" s="12">
        <f t="shared" si="1"/>
        <v>172001</v>
      </c>
      <c r="I8" s="12">
        <f t="shared" si="1"/>
        <v>164160</v>
      </c>
      <c r="J8" s="12">
        <f t="shared" si="1"/>
        <v>119482</v>
      </c>
      <c r="K8" s="12">
        <f t="shared" si="1"/>
        <v>151496</v>
      </c>
      <c r="L8" s="12">
        <f t="shared" si="1"/>
        <v>53163</v>
      </c>
      <c r="M8" s="12">
        <f t="shared" si="1"/>
        <v>32923</v>
      </c>
      <c r="N8" s="12">
        <f>SUM(B8:M8)</f>
        <v>1491534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20760</v>
      </c>
      <c r="C9" s="14">
        <v>18825</v>
      </c>
      <c r="D9" s="14">
        <v>15771</v>
      </c>
      <c r="E9" s="14">
        <v>1751</v>
      </c>
      <c r="F9" s="14">
        <v>12456</v>
      </c>
      <c r="G9" s="14">
        <v>22651</v>
      </c>
      <c r="H9" s="14">
        <v>26676</v>
      </c>
      <c r="I9" s="14">
        <v>13937</v>
      </c>
      <c r="J9" s="14">
        <v>17131</v>
      </c>
      <c r="K9" s="14">
        <v>15143</v>
      </c>
      <c r="L9" s="14">
        <v>7114</v>
      </c>
      <c r="M9" s="14">
        <v>4338</v>
      </c>
      <c r="N9" s="12">
        <f aca="true" t="shared" si="2" ref="N9:N19">SUM(B9:M9)</f>
        <v>176553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20760</v>
      </c>
      <c r="C10" s="14">
        <f>+C9-C11</f>
        <v>18825</v>
      </c>
      <c r="D10" s="14">
        <f>+D9-D11</f>
        <v>15771</v>
      </c>
      <c r="E10" s="14">
        <f>+E9-E11</f>
        <v>1751</v>
      </c>
      <c r="F10" s="14">
        <f aca="true" t="shared" si="3" ref="F10:M10">+F9-F11</f>
        <v>12456</v>
      </c>
      <c r="G10" s="14">
        <f t="shared" si="3"/>
        <v>22651</v>
      </c>
      <c r="H10" s="14">
        <f t="shared" si="3"/>
        <v>26676</v>
      </c>
      <c r="I10" s="14">
        <f t="shared" si="3"/>
        <v>13937</v>
      </c>
      <c r="J10" s="14">
        <f t="shared" si="3"/>
        <v>17131</v>
      </c>
      <c r="K10" s="14">
        <f t="shared" si="3"/>
        <v>15143</v>
      </c>
      <c r="L10" s="14">
        <f t="shared" si="3"/>
        <v>7114</v>
      </c>
      <c r="M10" s="14">
        <f t="shared" si="3"/>
        <v>4338</v>
      </c>
      <c r="N10" s="12">
        <f t="shared" si="2"/>
        <v>176553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131331</v>
      </c>
      <c r="C12" s="14">
        <f>C13+C14+C15</f>
        <v>92941</v>
      </c>
      <c r="D12" s="14">
        <f>D13+D14+D15</f>
        <v>123402</v>
      </c>
      <c r="E12" s="14">
        <f>E13+E14+E15</f>
        <v>16221</v>
      </c>
      <c r="F12" s="14">
        <f aca="true" t="shared" si="4" ref="F12:M12">F13+F14+F15</f>
        <v>90515</v>
      </c>
      <c r="G12" s="14">
        <f t="shared" si="4"/>
        <v>140297</v>
      </c>
      <c r="H12" s="14">
        <f t="shared" si="4"/>
        <v>121673</v>
      </c>
      <c r="I12" s="14">
        <f t="shared" si="4"/>
        <v>124807</v>
      </c>
      <c r="J12" s="14">
        <f t="shared" si="4"/>
        <v>84831</v>
      </c>
      <c r="K12" s="14">
        <f t="shared" si="4"/>
        <v>109621</v>
      </c>
      <c r="L12" s="14">
        <f t="shared" si="4"/>
        <v>38835</v>
      </c>
      <c r="M12" s="14">
        <f t="shared" si="4"/>
        <v>24616</v>
      </c>
      <c r="N12" s="12">
        <f t="shared" si="2"/>
        <v>1099090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72391</v>
      </c>
      <c r="C13" s="14">
        <v>53315</v>
      </c>
      <c r="D13" s="14">
        <v>66077</v>
      </c>
      <c r="E13" s="14">
        <v>9065</v>
      </c>
      <c r="F13" s="14">
        <v>49591</v>
      </c>
      <c r="G13" s="14">
        <v>77977</v>
      </c>
      <c r="H13" s="14">
        <v>69662</v>
      </c>
      <c r="I13" s="14">
        <v>69811</v>
      </c>
      <c r="J13" s="14">
        <v>46030</v>
      </c>
      <c r="K13" s="14">
        <v>58275</v>
      </c>
      <c r="L13" s="14">
        <v>20005</v>
      </c>
      <c r="M13" s="14">
        <v>12374</v>
      </c>
      <c r="N13" s="12">
        <f t="shared" si="2"/>
        <v>604573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58351</v>
      </c>
      <c r="C14" s="14">
        <v>39086</v>
      </c>
      <c r="D14" s="14">
        <v>56943</v>
      </c>
      <c r="E14" s="14">
        <v>7061</v>
      </c>
      <c r="F14" s="14">
        <v>40436</v>
      </c>
      <c r="G14" s="14">
        <v>61353</v>
      </c>
      <c r="H14" s="14">
        <v>51363</v>
      </c>
      <c r="I14" s="14">
        <v>54610</v>
      </c>
      <c r="J14" s="14">
        <v>38354</v>
      </c>
      <c r="K14" s="14">
        <v>50917</v>
      </c>
      <c r="L14" s="14">
        <v>18653</v>
      </c>
      <c r="M14" s="14">
        <v>12140</v>
      </c>
      <c r="N14" s="12">
        <f t="shared" si="2"/>
        <v>489267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589</v>
      </c>
      <c r="C15" s="14">
        <v>540</v>
      </c>
      <c r="D15" s="14">
        <v>382</v>
      </c>
      <c r="E15" s="14">
        <v>95</v>
      </c>
      <c r="F15" s="14">
        <v>488</v>
      </c>
      <c r="G15" s="14">
        <v>967</v>
      </c>
      <c r="H15" s="14">
        <v>648</v>
      </c>
      <c r="I15" s="14">
        <v>386</v>
      </c>
      <c r="J15" s="14">
        <v>447</v>
      </c>
      <c r="K15" s="14">
        <v>429</v>
      </c>
      <c r="L15" s="14">
        <v>177</v>
      </c>
      <c r="M15" s="14">
        <v>102</v>
      </c>
      <c r="N15" s="12">
        <f t="shared" si="2"/>
        <v>5250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26935</v>
      </c>
      <c r="C16" s="14">
        <f>C17+C18+C19</f>
        <v>16481</v>
      </c>
      <c r="D16" s="14">
        <f>D17+D18+D19</f>
        <v>22082</v>
      </c>
      <c r="E16" s="14">
        <f>E17+E18+E19</f>
        <v>2497</v>
      </c>
      <c r="F16" s="14">
        <f aca="true" t="shared" si="5" ref="F16:M16">F17+F18+F19</f>
        <v>16842</v>
      </c>
      <c r="G16" s="14">
        <f t="shared" si="5"/>
        <v>26551</v>
      </c>
      <c r="H16" s="14">
        <f t="shared" si="5"/>
        <v>23652</v>
      </c>
      <c r="I16" s="14">
        <f t="shared" si="5"/>
        <v>25416</v>
      </c>
      <c r="J16" s="14">
        <f t="shared" si="5"/>
        <v>17520</v>
      </c>
      <c r="K16" s="14">
        <f t="shared" si="5"/>
        <v>26732</v>
      </c>
      <c r="L16" s="14">
        <f t="shared" si="5"/>
        <v>7214</v>
      </c>
      <c r="M16" s="14">
        <f t="shared" si="5"/>
        <v>3969</v>
      </c>
      <c r="N16" s="12">
        <f t="shared" si="2"/>
        <v>215891</v>
      </c>
    </row>
    <row r="17" spans="1:25" ht="18.75" customHeight="1">
      <c r="A17" s="15" t="s">
        <v>16</v>
      </c>
      <c r="B17" s="14">
        <v>14031</v>
      </c>
      <c r="C17" s="14">
        <v>8988</v>
      </c>
      <c r="D17" s="14">
        <v>9945</v>
      </c>
      <c r="E17" s="14">
        <v>1258</v>
      </c>
      <c r="F17" s="14">
        <v>8429</v>
      </c>
      <c r="G17" s="14">
        <v>14155</v>
      </c>
      <c r="H17" s="14">
        <v>12399</v>
      </c>
      <c r="I17" s="14">
        <v>13219</v>
      </c>
      <c r="J17" s="14">
        <v>9065</v>
      </c>
      <c r="K17" s="14">
        <v>13425</v>
      </c>
      <c r="L17" s="14">
        <v>3435</v>
      </c>
      <c r="M17" s="14">
        <v>1865</v>
      </c>
      <c r="N17" s="12">
        <f t="shared" si="2"/>
        <v>110214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12889</v>
      </c>
      <c r="C18" s="14">
        <v>7477</v>
      </c>
      <c r="D18" s="14">
        <v>12123</v>
      </c>
      <c r="E18" s="14">
        <v>1239</v>
      </c>
      <c r="F18" s="14">
        <v>8396</v>
      </c>
      <c r="G18" s="14">
        <v>12378</v>
      </c>
      <c r="H18" s="14">
        <v>11239</v>
      </c>
      <c r="I18" s="14">
        <v>12186</v>
      </c>
      <c r="J18" s="14">
        <v>8446</v>
      </c>
      <c r="K18" s="14">
        <v>13297</v>
      </c>
      <c r="L18" s="14">
        <v>3777</v>
      </c>
      <c r="M18" s="14">
        <v>2102</v>
      </c>
      <c r="N18" s="12">
        <f t="shared" si="2"/>
        <v>105549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15</v>
      </c>
      <c r="C19" s="14">
        <v>16</v>
      </c>
      <c r="D19" s="14">
        <v>14</v>
      </c>
      <c r="E19" s="14">
        <v>0</v>
      </c>
      <c r="F19" s="14">
        <v>17</v>
      </c>
      <c r="G19" s="14">
        <v>18</v>
      </c>
      <c r="H19" s="14">
        <v>14</v>
      </c>
      <c r="I19" s="14">
        <v>11</v>
      </c>
      <c r="J19" s="14">
        <v>9</v>
      </c>
      <c r="K19" s="14">
        <v>10</v>
      </c>
      <c r="L19" s="14">
        <v>2</v>
      </c>
      <c r="M19" s="14">
        <v>2</v>
      </c>
      <c r="N19" s="12">
        <f t="shared" si="2"/>
        <v>128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96043</v>
      </c>
      <c r="C20" s="18">
        <f>C21+C22+C23</f>
        <v>54935</v>
      </c>
      <c r="D20" s="18">
        <f>D21+D22+D23</f>
        <v>62897</v>
      </c>
      <c r="E20" s="18">
        <f>E21+E22+E23</f>
        <v>8123</v>
      </c>
      <c r="F20" s="18">
        <f aca="true" t="shared" si="6" ref="F20:M20">F21+F22+F23</f>
        <v>51516</v>
      </c>
      <c r="G20" s="18">
        <f t="shared" si="6"/>
        <v>77114</v>
      </c>
      <c r="H20" s="18">
        <f t="shared" si="6"/>
        <v>78059</v>
      </c>
      <c r="I20" s="18">
        <f t="shared" si="6"/>
        <v>80566</v>
      </c>
      <c r="J20" s="18">
        <f t="shared" si="6"/>
        <v>49969</v>
      </c>
      <c r="K20" s="18">
        <f t="shared" si="6"/>
        <v>81567</v>
      </c>
      <c r="L20" s="18">
        <f t="shared" si="6"/>
        <v>24689</v>
      </c>
      <c r="M20" s="18">
        <f t="shared" si="6"/>
        <v>13991</v>
      </c>
      <c r="N20" s="12">
        <f aca="true" t="shared" si="7" ref="N20:N26">SUM(B20:M20)</f>
        <v>679469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56790</v>
      </c>
      <c r="C21" s="14">
        <v>35473</v>
      </c>
      <c r="D21" s="14">
        <v>37478</v>
      </c>
      <c r="E21" s="14">
        <v>5055</v>
      </c>
      <c r="F21" s="14">
        <v>31242</v>
      </c>
      <c r="G21" s="14">
        <v>47391</v>
      </c>
      <c r="H21" s="14">
        <v>49327</v>
      </c>
      <c r="I21" s="14">
        <v>48650</v>
      </c>
      <c r="J21" s="14">
        <v>30009</v>
      </c>
      <c r="K21" s="14">
        <v>45911</v>
      </c>
      <c r="L21" s="14">
        <v>13994</v>
      </c>
      <c r="M21" s="14">
        <v>7724</v>
      </c>
      <c r="N21" s="12">
        <f t="shared" si="7"/>
        <v>409044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38922</v>
      </c>
      <c r="C22" s="14">
        <v>19252</v>
      </c>
      <c r="D22" s="14">
        <v>25258</v>
      </c>
      <c r="E22" s="14">
        <v>3033</v>
      </c>
      <c r="F22" s="14">
        <v>20108</v>
      </c>
      <c r="G22" s="14">
        <v>29383</v>
      </c>
      <c r="H22" s="14">
        <v>28457</v>
      </c>
      <c r="I22" s="14">
        <v>31691</v>
      </c>
      <c r="J22" s="14">
        <v>19780</v>
      </c>
      <c r="K22" s="14">
        <v>35417</v>
      </c>
      <c r="L22" s="14">
        <v>10613</v>
      </c>
      <c r="M22" s="14">
        <v>6224</v>
      </c>
      <c r="N22" s="12">
        <f t="shared" si="7"/>
        <v>268138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331</v>
      </c>
      <c r="C23" s="14">
        <v>210</v>
      </c>
      <c r="D23" s="14">
        <v>161</v>
      </c>
      <c r="E23" s="14">
        <v>35</v>
      </c>
      <c r="F23" s="14">
        <v>166</v>
      </c>
      <c r="G23" s="14">
        <v>340</v>
      </c>
      <c r="H23" s="14">
        <v>275</v>
      </c>
      <c r="I23" s="14">
        <v>225</v>
      </c>
      <c r="J23" s="14">
        <v>180</v>
      </c>
      <c r="K23" s="14">
        <v>239</v>
      </c>
      <c r="L23" s="14">
        <v>82</v>
      </c>
      <c r="M23" s="14">
        <v>43</v>
      </c>
      <c r="N23" s="12">
        <f t="shared" si="7"/>
        <v>2287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55378</v>
      </c>
      <c r="C24" s="14">
        <f>C25+C26</f>
        <v>40894</v>
      </c>
      <c r="D24" s="14">
        <f>D25+D26</f>
        <v>44978</v>
      </c>
      <c r="E24" s="14">
        <f>E25+E26</f>
        <v>7477</v>
      </c>
      <c r="F24" s="14">
        <f aca="true" t="shared" si="8" ref="F24:M24">F25+F26</f>
        <v>41913</v>
      </c>
      <c r="G24" s="14">
        <f t="shared" si="8"/>
        <v>62565</v>
      </c>
      <c r="H24" s="14">
        <f t="shared" si="8"/>
        <v>55693</v>
      </c>
      <c r="I24" s="14">
        <f t="shared" si="8"/>
        <v>41586</v>
      </c>
      <c r="J24" s="14">
        <f t="shared" si="8"/>
        <v>35007</v>
      </c>
      <c r="K24" s="14">
        <f t="shared" si="8"/>
        <v>36058</v>
      </c>
      <c r="L24" s="14">
        <f t="shared" si="8"/>
        <v>10399</v>
      </c>
      <c r="M24" s="14">
        <f t="shared" si="8"/>
        <v>5027</v>
      </c>
      <c r="N24" s="12">
        <f t="shared" si="7"/>
        <v>436975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55371</v>
      </c>
      <c r="C25" s="14">
        <v>40882</v>
      </c>
      <c r="D25" s="14">
        <v>44964</v>
      </c>
      <c r="E25" s="14">
        <v>7476</v>
      </c>
      <c r="F25" s="14">
        <v>41906</v>
      </c>
      <c r="G25" s="14">
        <v>62564</v>
      </c>
      <c r="H25" s="14">
        <v>55683</v>
      </c>
      <c r="I25" s="14">
        <v>41580</v>
      </c>
      <c r="J25" s="14">
        <v>35003</v>
      </c>
      <c r="K25" s="14">
        <v>36050</v>
      </c>
      <c r="L25" s="14">
        <v>10396</v>
      </c>
      <c r="M25" s="14">
        <v>5026</v>
      </c>
      <c r="N25" s="12">
        <f t="shared" si="7"/>
        <v>436901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</v>
      </c>
      <c r="C26" s="14">
        <v>12</v>
      </c>
      <c r="D26" s="14">
        <v>14</v>
      </c>
      <c r="E26" s="14">
        <v>1</v>
      </c>
      <c r="F26" s="14">
        <v>7</v>
      </c>
      <c r="G26" s="14">
        <v>1</v>
      </c>
      <c r="H26" s="14">
        <v>10</v>
      </c>
      <c r="I26" s="14">
        <v>6</v>
      </c>
      <c r="J26" s="14">
        <v>4</v>
      </c>
      <c r="K26" s="14">
        <v>8</v>
      </c>
      <c r="L26" s="14">
        <v>3</v>
      </c>
      <c r="M26" s="14">
        <v>1</v>
      </c>
      <c r="N26" s="12">
        <f t="shared" si="7"/>
        <v>74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671753.1652406199</v>
      </c>
      <c r="C36" s="61">
        <f aca="true" t="shared" si="11" ref="C36:M36">C37+C38+C39+C40</f>
        <v>440355.896318</v>
      </c>
      <c r="D36" s="61">
        <f t="shared" si="11"/>
        <v>499213.84595650004</v>
      </c>
      <c r="E36" s="61">
        <f t="shared" si="11"/>
        <v>91317.1958696</v>
      </c>
      <c r="F36" s="61">
        <f t="shared" si="11"/>
        <v>452665.4160261001</v>
      </c>
      <c r="G36" s="61">
        <f t="shared" si="11"/>
        <v>554166.9812000002</v>
      </c>
      <c r="H36" s="61">
        <f t="shared" si="11"/>
        <v>602448.6177</v>
      </c>
      <c r="I36" s="61">
        <f t="shared" si="11"/>
        <v>550522.5152816</v>
      </c>
      <c r="J36" s="61">
        <f t="shared" si="11"/>
        <v>442834.8319094</v>
      </c>
      <c r="K36" s="61">
        <f t="shared" si="11"/>
        <v>557166.36406096</v>
      </c>
      <c r="L36" s="61">
        <f t="shared" si="11"/>
        <v>217180.00522893</v>
      </c>
      <c r="M36" s="61">
        <f t="shared" si="11"/>
        <v>125220.50338495999</v>
      </c>
      <c r="N36" s="61">
        <f>N37+N38+N39+N40</f>
        <v>5204845.3381766705</v>
      </c>
    </row>
    <row r="37" spans="1:14" ht="18.75" customHeight="1">
      <c r="A37" s="58" t="s">
        <v>55</v>
      </c>
      <c r="B37" s="55">
        <f aca="true" t="shared" si="12" ref="B37:M37">B29*B7</f>
        <v>670543.0523999999</v>
      </c>
      <c r="C37" s="55">
        <f t="shared" si="12"/>
        <v>439278.5904</v>
      </c>
      <c r="D37" s="55">
        <f t="shared" si="12"/>
        <v>488417.124</v>
      </c>
      <c r="E37" s="55">
        <f t="shared" si="12"/>
        <v>90897.48689999999</v>
      </c>
      <c r="F37" s="55">
        <f t="shared" si="12"/>
        <v>451859.79800000007</v>
      </c>
      <c r="G37" s="55">
        <f t="shared" si="12"/>
        <v>553183.6290000001</v>
      </c>
      <c r="H37" s="55">
        <f t="shared" si="12"/>
        <v>601263.2744999999</v>
      </c>
      <c r="I37" s="55">
        <f t="shared" si="12"/>
        <v>549604.5152</v>
      </c>
      <c r="J37" s="55">
        <f t="shared" si="12"/>
        <v>442017.7502</v>
      </c>
      <c r="K37" s="55">
        <f t="shared" si="12"/>
        <v>556246.1949</v>
      </c>
      <c r="L37" s="55">
        <f t="shared" si="12"/>
        <v>216559.1289</v>
      </c>
      <c r="M37" s="55">
        <f t="shared" si="12"/>
        <v>124881.7463</v>
      </c>
      <c r="N37" s="57">
        <f>SUM(B37:M37)</f>
        <v>5184752.2907</v>
      </c>
    </row>
    <row r="38" spans="1:14" ht="18.75" customHeight="1">
      <c r="A38" s="58" t="s">
        <v>56</v>
      </c>
      <c r="B38" s="55">
        <f aca="true" t="shared" si="13" ref="B38:M38">B30*B7</f>
        <v>-2046.96715938</v>
      </c>
      <c r="C38" s="55">
        <f t="shared" si="13"/>
        <v>-1315.214082</v>
      </c>
      <c r="D38" s="55">
        <f t="shared" si="13"/>
        <v>-1493.6580434999998</v>
      </c>
      <c r="E38" s="55">
        <f t="shared" si="13"/>
        <v>-226.5710304</v>
      </c>
      <c r="F38" s="55">
        <f t="shared" si="13"/>
        <v>-1355.7819739000001</v>
      </c>
      <c r="G38" s="55">
        <f t="shared" si="13"/>
        <v>-1678.8078</v>
      </c>
      <c r="H38" s="55">
        <f t="shared" si="13"/>
        <v>-1712.2168</v>
      </c>
      <c r="I38" s="55">
        <f t="shared" si="13"/>
        <v>-1628.5999184</v>
      </c>
      <c r="J38" s="55">
        <f t="shared" si="13"/>
        <v>-1301.5182906</v>
      </c>
      <c r="K38" s="55">
        <f t="shared" si="13"/>
        <v>-1682.07083904</v>
      </c>
      <c r="L38" s="55">
        <f t="shared" si="13"/>
        <v>-650.28367107</v>
      </c>
      <c r="M38" s="55">
        <f t="shared" si="13"/>
        <v>-380.28291504000003</v>
      </c>
      <c r="N38" s="25">
        <f>SUM(B38:M38)</f>
        <v>-15471.972523329998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-78888</v>
      </c>
      <c r="C42" s="25">
        <f aca="true" t="shared" si="15" ref="C42:M42">+C43+C46+C54+C55</f>
        <v>-71535</v>
      </c>
      <c r="D42" s="25">
        <f t="shared" si="15"/>
        <v>-59929.8</v>
      </c>
      <c r="E42" s="25">
        <f t="shared" si="15"/>
        <v>-7153.8</v>
      </c>
      <c r="F42" s="25">
        <f t="shared" si="15"/>
        <v>-47332.8</v>
      </c>
      <c r="G42" s="25">
        <f t="shared" si="15"/>
        <v>-86073.8</v>
      </c>
      <c r="H42" s="25">
        <f t="shared" si="15"/>
        <v>-101368.8</v>
      </c>
      <c r="I42" s="25">
        <f t="shared" si="15"/>
        <v>-52960.6</v>
      </c>
      <c r="J42" s="25">
        <f t="shared" si="15"/>
        <v>-65097.8</v>
      </c>
      <c r="K42" s="25">
        <f t="shared" si="15"/>
        <v>-57543.4</v>
      </c>
      <c r="L42" s="25">
        <f t="shared" si="15"/>
        <v>-27033.2</v>
      </c>
      <c r="M42" s="25">
        <f t="shared" si="15"/>
        <v>-16484.4</v>
      </c>
      <c r="N42" s="25">
        <f>+N43+N46+N54+N55</f>
        <v>-671401.3999999999</v>
      </c>
    </row>
    <row r="43" spans="1:14" ht="18.75" customHeight="1">
      <c r="A43" s="17" t="s">
        <v>60</v>
      </c>
      <c r="B43" s="26">
        <f>B44+B45</f>
        <v>-78888</v>
      </c>
      <c r="C43" s="26">
        <f>C44+C45</f>
        <v>-71535</v>
      </c>
      <c r="D43" s="26">
        <f>D44+D45</f>
        <v>-59929.8</v>
      </c>
      <c r="E43" s="26">
        <f>E44+E45</f>
        <v>-6653.8</v>
      </c>
      <c r="F43" s="26">
        <f aca="true" t="shared" si="16" ref="F43:M43">F44+F45</f>
        <v>-47332.8</v>
      </c>
      <c r="G43" s="26">
        <f t="shared" si="16"/>
        <v>-86073.8</v>
      </c>
      <c r="H43" s="26">
        <f t="shared" si="16"/>
        <v>-101368.8</v>
      </c>
      <c r="I43" s="26">
        <f t="shared" si="16"/>
        <v>-52960.6</v>
      </c>
      <c r="J43" s="26">
        <f t="shared" si="16"/>
        <v>-65097.8</v>
      </c>
      <c r="K43" s="26">
        <f t="shared" si="16"/>
        <v>-57543.4</v>
      </c>
      <c r="L43" s="26">
        <f t="shared" si="16"/>
        <v>-27033.2</v>
      </c>
      <c r="M43" s="26">
        <f t="shared" si="16"/>
        <v>-16484.4</v>
      </c>
      <c r="N43" s="25">
        <f aca="true" t="shared" si="17" ref="N43:N55">SUM(B43:M43)</f>
        <v>-670901.3999999999</v>
      </c>
    </row>
    <row r="44" spans="1:25" ht="18.75" customHeight="1">
      <c r="A44" s="13" t="s">
        <v>61</v>
      </c>
      <c r="B44" s="20">
        <f>ROUND(-B9*$D$3,2)</f>
        <v>-78888</v>
      </c>
      <c r="C44" s="20">
        <f>ROUND(-C9*$D$3,2)</f>
        <v>-71535</v>
      </c>
      <c r="D44" s="20">
        <f>ROUND(-D9*$D$3,2)</f>
        <v>-59929.8</v>
      </c>
      <c r="E44" s="20">
        <f>ROUND(-E9*$D$3,2)</f>
        <v>-6653.8</v>
      </c>
      <c r="F44" s="20">
        <f aca="true" t="shared" si="18" ref="F44:M44">ROUND(-F9*$D$3,2)</f>
        <v>-47332.8</v>
      </c>
      <c r="G44" s="20">
        <f t="shared" si="18"/>
        <v>-86073.8</v>
      </c>
      <c r="H44" s="20">
        <f t="shared" si="18"/>
        <v>-101368.8</v>
      </c>
      <c r="I44" s="20">
        <f t="shared" si="18"/>
        <v>-52960.6</v>
      </c>
      <c r="J44" s="20">
        <f t="shared" si="18"/>
        <v>-65097.8</v>
      </c>
      <c r="K44" s="20">
        <f t="shared" si="18"/>
        <v>-57543.4</v>
      </c>
      <c r="L44" s="20">
        <f t="shared" si="18"/>
        <v>-27033.2</v>
      </c>
      <c r="M44" s="20">
        <f t="shared" si="18"/>
        <v>-16484.4</v>
      </c>
      <c r="N44" s="47">
        <f t="shared" si="17"/>
        <v>-670901.3999999999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592865.1652406199</v>
      </c>
      <c r="C57" s="29">
        <f t="shared" si="21"/>
        <v>368820.896318</v>
      </c>
      <c r="D57" s="29">
        <f t="shared" si="21"/>
        <v>439284.04595650005</v>
      </c>
      <c r="E57" s="29">
        <f t="shared" si="21"/>
        <v>84163.39586959999</v>
      </c>
      <c r="F57" s="29">
        <f t="shared" si="21"/>
        <v>405332.6160261001</v>
      </c>
      <c r="G57" s="29">
        <f t="shared" si="21"/>
        <v>468093.18120000017</v>
      </c>
      <c r="H57" s="29">
        <f t="shared" si="21"/>
        <v>501079.81769999996</v>
      </c>
      <c r="I57" s="29">
        <f t="shared" si="21"/>
        <v>497561.91528159997</v>
      </c>
      <c r="J57" s="29">
        <f t="shared" si="21"/>
        <v>377737.0319094</v>
      </c>
      <c r="K57" s="29">
        <f t="shared" si="21"/>
        <v>499622.96406096</v>
      </c>
      <c r="L57" s="29">
        <f t="shared" si="21"/>
        <v>190146.80522893</v>
      </c>
      <c r="M57" s="29">
        <f t="shared" si="21"/>
        <v>108736.10338495998</v>
      </c>
      <c r="N57" s="29">
        <f>SUM(B57:M57)</f>
        <v>4533443.938176669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592865.16</v>
      </c>
      <c r="C60" s="36">
        <f aca="true" t="shared" si="22" ref="C60:M60">SUM(C61:C74)</f>
        <v>368820.89</v>
      </c>
      <c r="D60" s="36">
        <f t="shared" si="22"/>
        <v>439284.04</v>
      </c>
      <c r="E60" s="36">
        <f t="shared" si="22"/>
        <v>84163.4</v>
      </c>
      <c r="F60" s="36">
        <f t="shared" si="22"/>
        <v>405332.62</v>
      </c>
      <c r="G60" s="36">
        <f t="shared" si="22"/>
        <v>468093.18</v>
      </c>
      <c r="H60" s="36">
        <f t="shared" si="22"/>
        <v>501079.82</v>
      </c>
      <c r="I60" s="36">
        <f t="shared" si="22"/>
        <v>497561.92</v>
      </c>
      <c r="J60" s="36">
        <f t="shared" si="22"/>
        <v>377737.03</v>
      </c>
      <c r="K60" s="36">
        <f t="shared" si="22"/>
        <v>499622.96</v>
      </c>
      <c r="L60" s="36">
        <f t="shared" si="22"/>
        <v>190146.81</v>
      </c>
      <c r="M60" s="36">
        <f t="shared" si="22"/>
        <v>108736.11</v>
      </c>
      <c r="N60" s="29">
        <f>SUM(N61:N74)</f>
        <v>4533443.9399999995</v>
      </c>
    </row>
    <row r="61" spans="1:15" ht="18.75" customHeight="1">
      <c r="A61" s="17" t="s">
        <v>75</v>
      </c>
      <c r="B61" s="36">
        <v>106966.01</v>
      </c>
      <c r="C61" s="36">
        <v>107078.89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214044.9</v>
      </c>
      <c r="O61"/>
    </row>
    <row r="62" spans="1:15" ht="18.75" customHeight="1">
      <c r="A62" s="17" t="s">
        <v>76</v>
      </c>
      <c r="B62" s="36">
        <v>485899.15</v>
      </c>
      <c r="C62" s="36">
        <v>261742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747641.15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439284.04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439284.04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84163.4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84163.4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405332.62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405332.62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468093.18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468093.18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385004.9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385004.9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116074.92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116074.92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497561.92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497561.92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377737.03</v>
      </c>
      <c r="K70" s="35">
        <v>0</v>
      </c>
      <c r="L70" s="35">
        <v>0</v>
      </c>
      <c r="M70" s="35">
        <v>0</v>
      </c>
      <c r="N70" s="29">
        <f t="shared" si="23"/>
        <v>377737.03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499622.96</v>
      </c>
      <c r="L71" s="35">
        <v>0</v>
      </c>
      <c r="M71" s="62"/>
      <c r="N71" s="26">
        <f t="shared" si="23"/>
        <v>499622.96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190146.81</v>
      </c>
      <c r="M72" s="35">
        <v>0</v>
      </c>
      <c r="N72" s="29">
        <f t="shared" si="23"/>
        <v>190146.81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108736.11</v>
      </c>
      <c r="N73" s="26">
        <f t="shared" si="23"/>
        <v>108736.11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2.3052906521319696</v>
      </c>
      <c r="C78" s="45">
        <v>2.243599423012648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1.9821832404340005</v>
      </c>
      <c r="C79" s="45">
        <v>1.870572711670823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1.8172811130550295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2.5317362796196177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2.1227779519330157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1.6834872962348644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1.9811271845369598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1.9361587796702926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1.922806292721227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2.1658963303436405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2.070319165211782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2.460935346102934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2.4108219592414466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2017-02-09T13:53:41Z</dcterms:modified>
  <cp:category/>
  <cp:version/>
  <cp:contentType/>
  <cp:contentStatus/>
</cp:coreProperties>
</file>