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<sst xmlns="http://schemas.openxmlformats.org/spreadsheetml/2006/main" count="105" uniqueCount="103">
  <si>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</si>
  <si>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</si>
  <si>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</si>
  <si>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</si>
  <si>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</si>
  <si>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</si>
  <si>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</si>
  <si>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</si>
  <si>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</si>
  <si>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</si>
  <si>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</si>
  <si>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</si>
  <si>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</si>
  <si>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</si>
  <si>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</si>
  <si>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</si>
  <si>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</si>
  <si>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</si>
  <si>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</si>
  <si>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</si>
  <si>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</si>
  <si>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</si>
  <si>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</si>
  <si>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</si>
  <si>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</si>
  <si>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</si>
  <si>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</si>
  <si>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</si>
  <si>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</si>
  <si>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</si>
  <si>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</si>
  <si>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</si>
  <si>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</si>
  <si>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</si>
  <si>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</si>
  <si>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</si>
  <si>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</si>
  <si>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</si>
  <si>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</si>
  <si>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</si>
  <si>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</si>
  <si>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</si>
  <si>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</si>
  <si>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</si>
  <si>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</si>
  <si>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</si>
  <si>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</si>
  <si>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</si>
  <si>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</si>
  <si>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</si>
  <si>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</si>
  <si>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</si>
  <si>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</si>
  <si>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</si>
  <si>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</si>
  <si>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</si>
  <si>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</si>
  <si>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</si>
  <si>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</si>
  <si>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</si>
  <si>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</si>
  <si>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</si>
  <si>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</si>
  <si>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</si>
  <si>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</si>
  <si>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</si>
  <si>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</si>
  <si>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</si>
  <si>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</si>
  <si>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</si>
  <si>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</si>
  <si>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</si>
  <si>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</si>
  <si>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</si>
  <si>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</si>
  <si>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</si>
  <si>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</si>
  <si>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</si>
  <si>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</si>
  <si>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</si>
  <si>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</si>
  <si>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</si>
  <si>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</si>
  <si>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</si>
  <si>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</si>
  <si>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</si>
  <si>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</si>
  <si>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</si>
  <si>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</si>
  <si>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</si>
  <si>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</si>
  <si>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</si>
  <si>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</si>
  <si>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</si>
  <si>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</si>
  <si>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</si>
  <si>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</si>
  <si>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</si>
  <si>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</si>
  <si>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</si>
  <si>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</si>
  <si>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</si>
  <si>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26/01/17 - VENCIMENTO 09/02/17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</si>
</sst>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1.5039062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434174</v>
      </c>
      <c r="C7" s="10">
        <f>C8+C20+C24</f>
        <v>320503</v>
      </c>
      <c r="D7" s="10">
        <f>D8+D20+D24</f>
        <v>340746</v>
      </c>
      <c r="E7" s="10">
        <f>E8+E20+E24</f>
        <v>43370</v>
      </c>
      <c r="F7" s="10">
        <f aca="true" t="shared" si="0" ref="F7:M7">F8+F20+F24</f>
        <v>280833</v>
      </c>
      <c r="G7" s="10">
        <f t="shared" si="0"/>
        <v>457947</v>
      </c>
      <c r="H7" s="10">
        <f t="shared" si="0"/>
        <v>416890</v>
      </c>
      <c r="I7" s="10">
        <f t="shared" si="0"/>
        <v>378865</v>
      </c>
      <c r="J7" s="10">
        <f t="shared" si="0"/>
        <v>262186</v>
      </c>
      <c r="K7" s="10">
        <f t="shared" si="0"/>
        <v>324986</v>
      </c>
      <c r="L7" s="10">
        <f t="shared" si="0"/>
        <v>132423</v>
      </c>
      <c r="M7" s="10">
        <f t="shared" si="0"/>
        <v>81068</v>
      </c>
      <c r="N7" s="10">
        <f>+N8+N20+N24</f>
        <v>3473991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231292</v>
      </c>
      <c r="C8" s="12">
        <f>+C9+C12+C16</f>
        <v>181786</v>
      </c>
      <c r="D8" s="12">
        <f>+D9+D12+D16</f>
        <v>206908</v>
      </c>
      <c r="E8" s="12">
        <f>+E9+E12+E16</f>
        <v>24381</v>
      </c>
      <c r="F8" s="12">
        <f aca="true" t="shared" si="1" ref="F8:M8">+F9+F12+F16</f>
        <v>159979</v>
      </c>
      <c r="G8" s="12">
        <f t="shared" si="1"/>
        <v>265531</v>
      </c>
      <c r="H8" s="12">
        <f t="shared" si="1"/>
        <v>231396</v>
      </c>
      <c r="I8" s="12">
        <f t="shared" si="1"/>
        <v>217148</v>
      </c>
      <c r="J8" s="12">
        <f t="shared" si="1"/>
        <v>149632</v>
      </c>
      <c r="K8" s="12">
        <f t="shared" si="1"/>
        <v>176194</v>
      </c>
      <c r="L8" s="12">
        <f t="shared" si="1"/>
        <v>78038</v>
      </c>
      <c r="M8" s="12">
        <f t="shared" si="1"/>
        <v>49959</v>
      </c>
      <c r="N8" s="12">
        <f>SUM(B8:M8)</f>
        <v>1972244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22349</v>
      </c>
      <c r="C9" s="14">
        <v>21899</v>
      </c>
      <c r="D9" s="14">
        <v>15823</v>
      </c>
      <c r="E9" s="14">
        <v>1789</v>
      </c>
      <c r="F9" s="14">
        <v>13073</v>
      </c>
      <c r="G9" s="14">
        <v>24358</v>
      </c>
      <c r="H9" s="14">
        <v>28789</v>
      </c>
      <c r="I9" s="14">
        <v>14592</v>
      </c>
      <c r="J9" s="14">
        <v>17817</v>
      </c>
      <c r="K9" s="14">
        <v>14409</v>
      </c>
      <c r="L9" s="14">
        <v>9204</v>
      </c>
      <c r="M9" s="14">
        <v>6005</v>
      </c>
      <c r="N9" s="12">
        <f aca="true" t="shared" si="2" ref="N9:N19">SUM(B9:M9)</f>
        <v>190107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22349</v>
      </c>
      <c r="C10" s="14">
        <f>+C9-C11</f>
        <v>21899</v>
      </c>
      <c r="D10" s="14">
        <f>+D9-D11</f>
        <v>15823</v>
      </c>
      <c r="E10" s="14">
        <f>+E9-E11</f>
        <v>1789</v>
      </c>
      <c r="F10" s="14">
        <f aca="true" t="shared" si="3" ref="F10:M10">+F9-F11</f>
        <v>13073</v>
      </c>
      <c r="G10" s="14">
        <f t="shared" si="3"/>
        <v>24358</v>
      </c>
      <c r="H10" s="14">
        <f t="shared" si="3"/>
        <v>28789</v>
      </c>
      <c r="I10" s="14">
        <f t="shared" si="3"/>
        <v>14592</v>
      </c>
      <c r="J10" s="14">
        <f t="shared" si="3"/>
        <v>17817</v>
      </c>
      <c r="K10" s="14">
        <f t="shared" si="3"/>
        <v>14409</v>
      </c>
      <c r="L10" s="14">
        <f t="shared" si="3"/>
        <v>9204</v>
      </c>
      <c r="M10" s="14">
        <f t="shared" si="3"/>
        <v>6005</v>
      </c>
      <c r="N10" s="12">
        <f t="shared" si="2"/>
        <v>190107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175202</v>
      </c>
      <c r="C12" s="14">
        <f>C13+C14+C15</f>
        <v>136954</v>
      </c>
      <c r="D12" s="14">
        <f>D13+D14+D15</f>
        <v>164859</v>
      </c>
      <c r="E12" s="14">
        <f>E13+E14+E15</f>
        <v>19732</v>
      </c>
      <c r="F12" s="14">
        <f aca="true" t="shared" si="4" ref="F12:M12">F13+F14+F15</f>
        <v>125662</v>
      </c>
      <c r="G12" s="14">
        <f t="shared" si="4"/>
        <v>206049</v>
      </c>
      <c r="H12" s="14">
        <f t="shared" si="4"/>
        <v>172657</v>
      </c>
      <c r="I12" s="14">
        <f t="shared" si="4"/>
        <v>171486</v>
      </c>
      <c r="J12" s="14">
        <f t="shared" si="4"/>
        <v>110946</v>
      </c>
      <c r="K12" s="14">
        <f t="shared" si="4"/>
        <v>132502</v>
      </c>
      <c r="L12" s="14">
        <f t="shared" si="4"/>
        <v>58671</v>
      </c>
      <c r="M12" s="14">
        <f t="shared" si="4"/>
        <v>38087</v>
      </c>
      <c r="N12" s="12">
        <f t="shared" si="2"/>
        <v>1512807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96035</v>
      </c>
      <c r="C13" s="14">
        <v>76419</v>
      </c>
      <c r="D13" s="14">
        <v>86717</v>
      </c>
      <c r="E13" s="14">
        <v>10830</v>
      </c>
      <c r="F13" s="14">
        <v>67154</v>
      </c>
      <c r="G13" s="14">
        <v>111883</v>
      </c>
      <c r="H13" s="14">
        <v>98531</v>
      </c>
      <c r="I13" s="14">
        <v>96320</v>
      </c>
      <c r="J13" s="14">
        <v>60059</v>
      </c>
      <c r="K13" s="14">
        <v>72326</v>
      </c>
      <c r="L13" s="14">
        <v>31156</v>
      </c>
      <c r="M13" s="14">
        <v>19417</v>
      </c>
      <c r="N13" s="12">
        <f t="shared" si="2"/>
        <v>826847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78289</v>
      </c>
      <c r="C14" s="14">
        <v>59492</v>
      </c>
      <c r="D14" s="14">
        <v>77510</v>
      </c>
      <c r="E14" s="14">
        <v>8776</v>
      </c>
      <c r="F14" s="14">
        <v>57765</v>
      </c>
      <c r="G14" s="14">
        <v>92512</v>
      </c>
      <c r="H14" s="14">
        <v>72987</v>
      </c>
      <c r="I14" s="14">
        <v>74555</v>
      </c>
      <c r="J14" s="14">
        <v>50254</v>
      </c>
      <c r="K14" s="14">
        <v>59564</v>
      </c>
      <c r="L14" s="14">
        <v>27195</v>
      </c>
      <c r="M14" s="14">
        <v>18514</v>
      </c>
      <c r="N14" s="12">
        <f t="shared" si="2"/>
        <v>677413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878</v>
      </c>
      <c r="C15" s="14">
        <v>1043</v>
      </c>
      <c r="D15" s="14">
        <v>632</v>
      </c>
      <c r="E15" s="14">
        <v>126</v>
      </c>
      <c r="F15" s="14">
        <v>743</v>
      </c>
      <c r="G15" s="14">
        <v>1654</v>
      </c>
      <c r="H15" s="14">
        <v>1139</v>
      </c>
      <c r="I15" s="14">
        <v>611</v>
      </c>
      <c r="J15" s="14">
        <v>633</v>
      </c>
      <c r="K15" s="14">
        <v>612</v>
      </c>
      <c r="L15" s="14">
        <v>320</v>
      </c>
      <c r="M15" s="14">
        <v>156</v>
      </c>
      <c r="N15" s="12">
        <f t="shared" si="2"/>
        <v>8547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33741</v>
      </c>
      <c r="C16" s="14">
        <f>C17+C18+C19</f>
        <v>22933</v>
      </c>
      <c r="D16" s="14">
        <f>D17+D18+D19</f>
        <v>26226</v>
      </c>
      <c r="E16" s="14">
        <f>E17+E18+E19</f>
        <v>2860</v>
      </c>
      <c r="F16" s="14">
        <f aca="true" t="shared" si="5" ref="F16:M16">F17+F18+F19</f>
        <v>21244</v>
      </c>
      <c r="G16" s="14">
        <f t="shared" si="5"/>
        <v>35124</v>
      </c>
      <c r="H16" s="14">
        <f t="shared" si="5"/>
        <v>29950</v>
      </c>
      <c r="I16" s="14">
        <f t="shared" si="5"/>
        <v>31070</v>
      </c>
      <c r="J16" s="14">
        <f t="shared" si="5"/>
        <v>20869</v>
      </c>
      <c r="K16" s="14">
        <f t="shared" si="5"/>
        <v>29283</v>
      </c>
      <c r="L16" s="14">
        <f t="shared" si="5"/>
        <v>10163</v>
      </c>
      <c r="M16" s="14">
        <f t="shared" si="5"/>
        <v>5867</v>
      </c>
      <c r="N16" s="12">
        <f t="shared" si="2"/>
        <v>269330</v>
      </c>
    </row>
    <row r="17" spans="1:25" ht="18.75" customHeight="1">
      <c r="A17" s="15" t="s">
        <v>16</v>
      </c>
      <c r="B17" s="14">
        <v>17392</v>
      </c>
      <c r="C17" s="14">
        <v>12585</v>
      </c>
      <c r="D17" s="14">
        <v>11924</v>
      </c>
      <c r="E17" s="14">
        <v>1472</v>
      </c>
      <c r="F17" s="14">
        <v>10637</v>
      </c>
      <c r="G17" s="14">
        <v>18896</v>
      </c>
      <c r="H17" s="14">
        <v>16210</v>
      </c>
      <c r="I17" s="14">
        <v>16213</v>
      </c>
      <c r="J17" s="14">
        <v>10769</v>
      </c>
      <c r="K17" s="14">
        <v>14993</v>
      </c>
      <c r="L17" s="14">
        <v>5337</v>
      </c>
      <c r="M17" s="14">
        <v>2853</v>
      </c>
      <c r="N17" s="12">
        <f t="shared" si="2"/>
        <v>139281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16327</v>
      </c>
      <c r="C18" s="14">
        <v>10325</v>
      </c>
      <c r="D18" s="14">
        <v>14274</v>
      </c>
      <c r="E18" s="14">
        <v>1386</v>
      </c>
      <c r="F18" s="14">
        <v>10588</v>
      </c>
      <c r="G18" s="14">
        <v>16176</v>
      </c>
      <c r="H18" s="14">
        <v>13717</v>
      </c>
      <c r="I18" s="14">
        <v>14830</v>
      </c>
      <c r="J18" s="14">
        <v>10087</v>
      </c>
      <c r="K18" s="14">
        <v>14283</v>
      </c>
      <c r="L18" s="14">
        <v>4818</v>
      </c>
      <c r="M18" s="14">
        <v>3010</v>
      </c>
      <c r="N18" s="12">
        <f t="shared" si="2"/>
        <v>129821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22</v>
      </c>
      <c r="C19" s="14">
        <v>23</v>
      </c>
      <c r="D19" s="14">
        <v>28</v>
      </c>
      <c r="E19" s="14">
        <v>2</v>
      </c>
      <c r="F19" s="14">
        <v>19</v>
      </c>
      <c r="G19" s="14">
        <v>52</v>
      </c>
      <c r="H19" s="14">
        <v>23</v>
      </c>
      <c r="I19" s="14">
        <v>27</v>
      </c>
      <c r="J19" s="14">
        <v>13</v>
      </c>
      <c r="K19" s="14">
        <v>7</v>
      </c>
      <c r="L19" s="14">
        <v>8</v>
      </c>
      <c r="M19" s="14">
        <v>4</v>
      </c>
      <c r="N19" s="12">
        <f t="shared" si="2"/>
        <v>228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134324</v>
      </c>
      <c r="C20" s="18">
        <f>C21+C22+C23</f>
        <v>82901</v>
      </c>
      <c r="D20" s="18">
        <f>D21+D22+D23</f>
        <v>78898</v>
      </c>
      <c r="E20" s="18">
        <f>E21+E22+E23</f>
        <v>9946</v>
      </c>
      <c r="F20" s="18">
        <f aca="true" t="shared" si="6" ref="F20:M20">F21+F22+F23</f>
        <v>68274</v>
      </c>
      <c r="G20" s="18">
        <f t="shared" si="6"/>
        <v>110808</v>
      </c>
      <c r="H20" s="18">
        <f t="shared" si="6"/>
        <v>114405</v>
      </c>
      <c r="I20" s="18">
        <f t="shared" si="6"/>
        <v>109548</v>
      </c>
      <c r="J20" s="18">
        <f t="shared" si="6"/>
        <v>69321</v>
      </c>
      <c r="K20" s="18">
        <f t="shared" si="6"/>
        <v>105989</v>
      </c>
      <c r="L20" s="18">
        <f t="shared" si="6"/>
        <v>39750</v>
      </c>
      <c r="M20" s="18">
        <f t="shared" si="6"/>
        <v>23784</v>
      </c>
      <c r="N20" s="12">
        <f aca="true" t="shared" si="7" ref="N20:N26">SUM(B20:M20)</f>
        <v>947948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80880</v>
      </c>
      <c r="C21" s="14">
        <v>53659</v>
      </c>
      <c r="D21" s="14">
        <v>50752</v>
      </c>
      <c r="E21" s="14">
        <v>6624</v>
      </c>
      <c r="F21" s="14">
        <v>43230</v>
      </c>
      <c r="G21" s="14">
        <v>71651</v>
      </c>
      <c r="H21" s="14">
        <v>74152</v>
      </c>
      <c r="I21" s="14">
        <v>69792</v>
      </c>
      <c r="J21" s="14">
        <v>42797</v>
      </c>
      <c r="K21" s="14">
        <v>62866</v>
      </c>
      <c r="L21" s="14">
        <v>23668</v>
      </c>
      <c r="M21" s="14">
        <v>13460</v>
      </c>
      <c r="N21" s="12">
        <f t="shared" si="7"/>
        <v>593531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52956</v>
      </c>
      <c r="C22" s="14">
        <v>28788</v>
      </c>
      <c r="D22" s="14">
        <v>27926</v>
      </c>
      <c r="E22" s="14">
        <v>3254</v>
      </c>
      <c r="F22" s="14">
        <v>24770</v>
      </c>
      <c r="G22" s="14">
        <v>38462</v>
      </c>
      <c r="H22" s="14">
        <v>39727</v>
      </c>
      <c r="I22" s="14">
        <v>39415</v>
      </c>
      <c r="J22" s="14">
        <v>26234</v>
      </c>
      <c r="K22" s="14">
        <v>42760</v>
      </c>
      <c r="L22" s="14">
        <v>15904</v>
      </c>
      <c r="M22" s="14">
        <v>10256</v>
      </c>
      <c r="N22" s="12">
        <f t="shared" si="7"/>
        <v>350452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488</v>
      </c>
      <c r="C23" s="14">
        <v>454</v>
      </c>
      <c r="D23" s="14">
        <v>220</v>
      </c>
      <c r="E23" s="14">
        <v>68</v>
      </c>
      <c r="F23" s="14">
        <v>274</v>
      </c>
      <c r="G23" s="14">
        <v>695</v>
      </c>
      <c r="H23" s="14">
        <v>526</v>
      </c>
      <c r="I23" s="14">
        <v>341</v>
      </c>
      <c r="J23" s="14">
        <v>290</v>
      </c>
      <c r="K23" s="14">
        <v>363</v>
      </c>
      <c r="L23" s="14">
        <v>178</v>
      </c>
      <c r="M23" s="14">
        <v>68</v>
      </c>
      <c r="N23" s="12">
        <f t="shared" si="7"/>
        <v>3965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68558</v>
      </c>
      <c r="C24" s="14">
        <f>C25+C26</f>
        <v>55816</v>
      </c>
      <c r="D24" s="14">
        <f>D25+D26</f>
        <v>54940</v>
      </c>
      <c r="E24" s="14">
        <f>E25+E26</f>
        <v>9043</v>
      </c>
      <c r="F24" s="14">
        <f aca="true" t="shared" si="8" ref="F24:M24">F25+F26</f>
        <v>52580</v>
      </c>
      <c r="G24" s="14">
        <f t="shared" si="8"/>
        <v>81608</v>
      </c>
      <c r="H24" s="14">
        <f t="shared" si="8"/>
        <v>71089</v>
      </c>
      <c r="I24" s="14">
        <f t="shared" si="8"/>
        <v>52169</v>
      </c>
      <c r="J24" s="14">
        <f t="shared" si="8"/>
        <v>43233</v>
      </c>
      <c r="K24" s="14">
        <f t="shared" si="8"/>
        <v>42803</v>
      </c>
      <c r="L24" s="14">
        <f t="shared" si="8"/>
        <v>14635</v>
      </c>
      <c r="M24" s="14">
        <f t="shared" si="8"/>
        <v>7325</v>
      </c>
      <c r="N24" s="12">
        <f t="shared" si="7"/>
        <v>553799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68539</v>
      </c>
      <c r="C25" s="14">
        <v>55797</v>
      </c>
      <c r="D25" s="14">
        <v>54926</v>
      </c>
      <c r="E25" s="14">
        <v>9039</v>
      </c>
      <c r="F25" s="14">
        <v>52572</v>
      </c>
      <c r="G25" s="14">
        <v>81588</v>
      </c>
      <c r="H25" s="14">
        <v>71072</v>
      </c>
      <c r="I25" s="14">
        <v>52151</v>
      </c>
      <c r="J25" s="14">
        <v>43226</v>
      </c>
      <c r="K25" s="14">
        <v>42792</v>
      </c>
      <c r="L25" s="14">
        <v>14630</v>
      </c>
      <c r="M25" s="14">
        <v>7323</v>
      </c>
      <c r="N25" s="12">
        <f t="shared" si="7"/>
        <v>553655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19</v>
      </c>
      <c r="C26" s="14">
        <v>19</v>
      </c>
      <c r="D26" s="14">
        <v>14</v>
      </c>
      <c r="E26" s="14">
        <v>4</v>
      </c>
      <c r="F26" s="14">
        <v>8</v>
      </c>
      <c r="G26" s="14">
        <v>20</v>
      </c>
      <c r="H26" s="14">
        <v>17</v>
      </c>
      <c r="I26" s="14">
        <v>18</v>
      </c>
      <c r="J26" s="14">
        <v>7</v>
      </c>
      <c r="K26" s="14">
        <v>11</v>
      </c>
      <c r="L26" s="14">
        <v>5</v>
      </c>
      <c r="M26" s="14">
        <v>2</v>
      </c>
      <c r="N26" s="12">
        <f t="shared" si="7"/>
        <v>144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6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  <c r="P32" s="73"/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881593.4525900399</v>
      </c>
      <c r="C36" s="61">
        <f aca="true" t="shared" si="11" ref="C36:M36">C37+C38+C39+C40</f>
        <v>628825.4088415001</v>
      </c>
      <c r="D36" s="61">
        <f t="shared" si="11"/>
        <v>628785.0975373</v>
      </c>
      <c r="E36" s="61">
        <f t="shared" si="11"/>
        <v>109670.58400799999</v>
      </c>
      <c r="F36" s="61">
        <f t="shared" si="11"/>
        <v>595461.0048276501</v>
      </c>
      <c r="G36" s="61">
        <f t="shared" si="11"/>
        <v>769906.5638000001</v>
      </c>
      <c r="H36" s="61">
        <f t="shared" si="11"/>
        <v>820377.161</v>
      </c>
      <c r="I36" s="61">
        <f t="shared" si="11"/>
        <v>727660.7941069999</v>
      </c>
      <c r="J36" s="61">
        <f t="shared" si="11"/>
        <v>567269.5159798</v>
      </c>
      <c r="K36" s="61">
        <f t="shared" si="11"/>
        <v>672284.56290336</v>
      </c>
      <c r="L36" s="61">
        <f t="shared" si="11"/>
        <v>325248.19155488996</v>
      </c>
      <c r="M36" s="61">
        <f t="shared" si="11"/>
        <v>195037.29790208003</v>
      </c>
      <c r="N36" s="61">
        <f>N37+N38+N39+N40</f>
        <v>6922119.63505162</v>
      </c>
    </row>
    <row r="37" spans="1:14" ht="18.75" customHeight="1">
      <c r="A37" s="58" t="s">
        <v>55</v>
      </c>
      <c r="B37" s="55">
        <f aca="true" t="shared" si="12" ref="B37:M37">B29*B7</f>
        <v>881025.8807999999</v>
      </c>
      <c r="C37" s="55">
        <f t="shared" si="12"/>
        <v>628314.0812</v>
      </c>
      <c r="D37" s="55">
        <f t="shared" si="12"/>
        <v>618385.8408</v>
      </c>
      <c r="E37" s="55">
        <f t="shared" si="12"/>
        <v>109296.737</v>
      </c>
      <c r="F37" s="55">
        <f t="shared" si="12"/>
        <v>595085.1270000001</v>
      </c>
      <c r="G37" s="55">
        <f t="shared" si="12"/>
        <v>769579.9335</v>
      </c>
      <c r="H37" s="55">
        <f t="shared" si="12"/>
        <v>819814.1849999999</v>
      </c>
      <c r="I37" s="55">
        <f t="shared" si="12"/>
        <v>727269.254</v>
      </c>
      <c r="J37" s="55">
        <f t="shared" si="12"/>
        <v>566819.9134000001</v>
      </c>
      <c r="K37" s="55">
        <f t="shared" si="12"/>
        <v>671713.5634</v>
      </c>
      <c r="L37" s="55">
        <f t="shared" si="12"/>
        <v>324952.7997</v>
      </c>
      <c r="M37" s="55">
        <f t="shared" si="12"/>
        <v>194911.7924</v>
      </c>
      <c r="N37" s="57">
        <f>SUM(B37:M37)</f>
        <v>6907169.1082</v>
      </c>
    </row>
    <row r="38" spans="1:14" ht="18.75" customHeight="1">
      <c r="A38" s="58" t="s">
        <v>56</v>
      </c>
      <c r="B38" s="55">
        <f aca="true" t="shared" si="13" ref="B38:M38">B30*B7</f>
        <v>-2689.50820996</v>
      </c>
      <c r="C38" s="55">
        <f t="shared" si="13"/>
        <v>-1881.1923585</v>
      </c>
      <c r="D38" s="55">
        <f t="shared" si="13"/>
        <v>-1891.1232627</v>
      </c>
      <c r="E38" s="55">
        <f t="shared" si="13"/>
        <v>-272.432992</v>
      </c>
      <c r="F38" s="55">
        <f t="shared" si="13"/>
        <v>-1785.5221723500001</v>
      </c>
      <c r="G38" s="55">
        <f t="shared" si="13"/>
        <v>-2335.5297</v>
      </c>
      <c r="H38" s="55">
        <f t="shared" si="13"/>
        <v>-2334.584</v>
      </c>
      <c r="I38" s="55">
        <f t="shared" si="13"/>
        <v>-2155.059893</v>
      </c>
      <c r="J38" s="55">
        <f t="shared" si="13"/>
        <v>-1668.9974202</v>
      </c>
      <c r="K38" s="55">
        <f t="shared" si="13"/>
        <v>-2031.24049664</v>
      </c>
      <c r="L38" s="55">
        <f t="shared" si="13"/>
        <v>-975.76814511</v>
      </c>
      <c r="M38" s="55">
        <f t="shared" si="13"/>
        <v>-593.53449792</v>
      </c>
      <c r="N38" s="25">
        <f>SUM(B38:M38)</f>
        <v>-20614.49314838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10128.98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-84926.2</v>
      </c>
      <c r="C42" s="25">
        <f aca="true" t="shared" si="15" ref="C42:M42">+C43+C46+C54+C55</f>
        <v>-83216.2</v>
      </c>
      <c r="D42" s="25">
        <f t="shared" si="15"/>
        <v>-60127.4</v>
      </c>
      <c r="E42" s="25">
        <f t="shared" si="15"/>
        <v>-7298.2</v>
      </c>
      <c r="F42" s="25">
        <f t="shared" si="15"/>
        <v>-49677.4</v>
      </c>
      <c r="G42" s="25">
        <f t="shared" si="15"/>
        <v>-92560.4</v>
      </c>
      <c r="H42" s="25">
        <f t="shared" si="15"/>
        <v>-109398.2</v>
      </c>
      <c r="I42" s="25">
        <f t="shared" si="15"/>
        <v>-55449.6</v>
      </c>
      <c r="J42" s="25">
        <f t="shared" si="15"/>
        <v>-67704.6</v>
      </c>
      <c r="K42" s="25">
        <f t="shared" si="15"/>
        <v>-54754.2</v>
      </c>
      <c r="L42" s="25">
        <f t="shared" si="15"/>
        <v>-34975.2</v>
      </c>
      <c r="M42" s="25">
        <f t="shared" si="15"/>
        <v>-22819</v>
      </c>
      <c r="N42" s="25">
        <f>+N43+N46+N54+N55</f>
        <v>-722906.6</v>
      </c>
    </row>
    <row r="43" spans="1:14" ht="18.75" customHeight="1">
      <c r="A43" s="17" t="s">
        <v>60</v>
      </c>
      <c r="B43" s="26">
        <f>B44+B45</f>
        <v>-84926.2</v>
      </c>
      <c r="C43" s="26">
        <f>C44+C45</f>
        <v>-83216.2</v>
      </c>
      <c r="D43" s="26">
        <f>D44+D45</f>
        <v>-60127.4</v>
      </c>
      <c r="E43" s="26">
        <f>E44+E45</f>
        <v>-6798.2</v>
      </c>
      <c r="F43" s="26">
        <f aca="true" t="shared" si="16" ref="F43:M43">F44+F45</f>
        <v>-49677.4</v>
      </c>
      <c r="G43" s="26">
        <f t="shared" si="16"/>
        <v>-92560.4</v>
      </c>
      <c r="H43" s="26">
        <f t="shared" si="16"/>
        <v>-109398.2</v>
      </c>
      <c r="I43" s="26">
        <f t="shared" si="16"/>
        <v>-55449.6</v>
      </c>
      <c r="J43" s="26">
        <f t="shared" si="16"/>
        <v>-67704.6</v>
      </c>
      <c r="K43" s="26">
        <f t="shared" si="16"/>
        <v>-54754.2</v>
      </c>
      <c r="L43" s="26">
        <f t="shared" si="16"/>
        <v>-34975.2</v>
      </c>
      <c r="M43" s="26">
        <f t="shared" si="16"/>
        <v>-22819</v>
      </c>
      <c r="N43" s="25">
        <f aca="true" t="shared" si="17" ref="N43:N55">SUM(B43:M43)</f>
        <v>-722406.6</v>
      </c>
    </row>
    <row r="44" spans="1:25" ht="18.75" customHeight="1">
      <c r="A44" s="13" t="s">
        <v>61</v>
      </c>
      <c r="B44" s="20">
        <f>ROUND(-B9*$D$3,2)</f>
        <v>-84926.2</v>
      </c>
      <c r="C44" s="20">
        <f>ROUND(-C9*$D$3,2)</f>
        <v>-83216.2</v>
      </c>
      <c r="D44" s="20">
        <f>ROUND(-D9*$D$3,2)</f>
        <v>-60127.4</v>
      </c>
      <c r="E44" s="20">
        <f>ROUND(-E9*$D$3,2)</f>
        <v>-6798.2</v>
      </c>
      <c r="F44" s="20">
        <f aca="true" t="shared" si="18" ref="F44:M44">ROUND(-F9*$D$3,2)</f>
        <v>-49677.4</v>
      </c>
      <c r="G44" s="20">
        <f t="shared" si="18"/>
        <v>-92560.4</v>
      </c>
      <c r="H44" s="20">
        <f t="shared" si="18"/>
        <v>-109398.2</v>
      </c>
      <c r="I44" s="20">
        <f t="shared" si="18"/>
        <v>-55449.6</v>
      </c>
      <c r="J44" s="20">
        <f t="shared" si="18"/>
        <v>-67704.6</v>
      </c>
      <c r="K44" s="20">
        <f t="shared" si="18"/>
        <v>-54754.2</v>
      </c>
      <c r="L44" s="20">
        <f t="shared" si="18"/>
        <v>-34975.2</v>
      </c>
      <c r="M44" s="20">
        <f t="shared" si="18"/>
        <v>-22819</v>
      </c>
      <c r="N44" s="47">
        <f t="shared" si="17"/>
        <v>-722406.6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796667.25259004</v>
      </c>
      <c r="C57" s="29">
        <f t="shared" si="21"/>
        <v>545609.2088415001</v>
      </c>
      <c r="D57" s="29">
        <f t="shared" si="21"/>
        <v>568657.6975373</v>
      </c>
      <c r="E57" s="29">
        <f t="shared" si="21"/>
        <v>102372.384008</v>
      </c>
      <c r="F57" s="29">
        <f t="shared" si="21"/>
        <v>545783.6048276501</v>
      </c>
      <c r="G57" s="29">
        <f t="shared" si="21"/>
        <v>677346.1638000001</v>
      </c>
      <c r="H57" s="29">
        <f t="shared" si="21"/>
        <v>710978.961</v>
      </c>
      <c r="I57" s="29">
        <f t="shared" si="21"/>
        <v>672211.1941069999</v>
      </c>
      <c r="J57" s="29">
        <f t="shared" si="21"/>
        <v>499564.91597980005</v>
      </c>
      <c r="K57" s="29">
        <f t="shared" si="21"/>
        <v>617530.36290336</v>
      </c>
      <c r="L57" s="29">
        <f t="shared" si="21"/>
        <v>290272.99155488994</v>
      </c>
      <c r="M57" s="29">
        <f t="shared" si="21"/>
        <v>172218.29790208003</v>
      </c>
      <c r="N57" s="29">
        <f>SUM(B57:M57)</f>
        <v>6199213.035051621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796667.26</v>
      </c>
      <c r="C60" s="36">
        <f aca="true" t="shared" si="22" ref="C60:M60">SUM(C61:C74)</f>
        <v>545609.21</v>
      </c>
      <c r="D60" s="36">
        <f t="shared" si="22"/>
        <v>568657.7</v>
      </c>
      <c r="E60" s="36">
        <f t="shared" si="22"/>
        <v>102372.39</v>
      </c>
      <c r="F60" s="36">
        <f t="shared" si="22"/>
        <v>545783.61</v>
      </c>
      <c r="G60" s="36">
        <f t="shared" si="22"/>
        <v>677346.16</v>
      </c>
      <c r="H60" s="36">
        <f t="shared" si="22"/>
        <v>710978.96</v>
      </c>
      <c r="I60" s="36">
        <f t="shared" si="22"/>
        <v>672211.2</v>
      </c>
      <c r="J60" s="36">
        <f t="shared" si="22"/>
        <v>499564.91</v>
      </c>
      <c r="K60" s="36">
        <f t="shared" si="22"/>
        <v>617530.36</v>
      </c>
      <c r="L60" s="36">
        <f t="shared" si="22"/>
        <v>290272.99</v>
      </c>
      <c r="M60" s="36">
        <f t="shared" si="22"/>
        <v>172218.3</v>
      </c>
      <c r="N60" s="29">
        <f>SUM(N61:N74)</f>
        <v>6199213.050000001</v>
      </c>
    </row>
    <row r="61" spans="1:15" ht="18.75" customHeight="1">
      <c r="A61" s="17" t="s">
        <v>75</v>
      </c>
      <c r="B61" s="36">
        <v>154855.15</v>
      </c>
      <c r="C61" s="36">
        <v>160034.48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314889.63</v>
      </c>
      <c r="O61"/>
    </row>
    <row r="62" spans="1:15" ht="18.75" customHeight="1">
      <c r="A62" s="17" t="s">
        <v>76</v>
      </c>
      <c r="B62" s="36">
        <v>641812.11</v>
      </c>
      <c r="C62" s="36">
        <v>385574.73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1027386.84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568657.7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568657.7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102372.39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102372.39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545783.61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545783.61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677346.16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677346.16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551287.82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551287.82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159691.14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159691.14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672211.2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672211.2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499564.91</v>
      </c>
      <c r="K70" s="35">
        <v>0</v>
      </c>
      <c r="L70" s="35">
        <v>0</v>
      </c>
      <c r="M70" s="35">
        <v>0</v>
      </c>
      <c r="N70" s="29">
        <f t="shared" si="23"/>
        <v>499564.91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617530.36</v>
      </c>
      <c r="L71" s="35">
        <v>0</v>
      </c>
      <c r="M71" s="62"/>
      <c r="N71" s="26">
        <f t="shared" si="23"/>
        <v>617530.36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290272.99</v>
      </c>
      <c r="M72" s="35">
        <v>0</v>
      </c>
      <c r="N72" s="29">
        <f t="shared" si="23"/>
        <v>290272.99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172218.3</v>
      </c>
      <c r="N73" s="26">
        <f t="shared" si="23"/>
        <v>172218.3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2.2735170354604235</v>
      </c>
      <c r="C78" s="45">
        <v>2.2350791011454088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1.980006475348498</v>
      </c>
      <c r="C79" s="45">
        <v>1.8674649686879166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1.8155931912254288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2.528719944846668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2.120338438957139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1.68121324913145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1.9780374255392847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1.93399157012622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1.9206334554709459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2.1636148229874976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2.0686569972348345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2.4561306688029267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2.4058481509606753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2017-02-08T12:36:58Z</dcterms:modified>
  <cp:category/>
  <cp:version/>
  <cp:contentType/>
  <cp:contentStatus/>
</cp:coreProperties>
</file>