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<sst xmlns="http://schemas.openxmlformats.org/spreadsheetml/2006/main" count="105" uniqueCount="103">
  <si>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</si>
  <si>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</si>
  <si>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</si>
  <si>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</si>
  <si>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</si>
  <si>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</si>
  <si>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</si>
  <si>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</si>
  <si>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</si>
  <si>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</si>
  <si>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</si>
  <si>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</si>
  <si>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</si>
  <si>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</si>
  <si>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</si>
  <si>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</si>
  <si>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</si>
  <si>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</si>
  <si>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</si>
  <si>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</si>
  <si>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</si>
  <si>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</si>
  <si>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</si>
  <si>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</si>
  <si>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</si>
  <si>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</si>
  <si>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</si>
  <si>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</si>
  <si>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</si>
  <si>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</si>
  <si>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</si>
  <si>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</si>
  <si>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</si>
  <si>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</si>
  <si>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</si>
  <si>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</si>
  <si>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</si>
  <si>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</si>
  <si>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</si>
  <si>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</si>
  <si>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</si>
  <si>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</si>
  <si>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</si>
  <si>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</si>
  <si>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</si>
  <si>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</si>
  <si>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</si>
  <si>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</si>
  <si>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</si>
  <si>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</si>
  <si>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</si>
  <si>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</si>
  <si>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</si>
  <si>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</si>
  <si>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</si>
  <si>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</si>
  <si>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</si>
  <si>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</si>
  <si>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</si>
  <si>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</si>
  <si>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</si>
  <si>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</si>
  <si>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</si>
  <si>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</si>
  <si>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</si>
  <si>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</si>
  <si>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</si>
  <si>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</si>
  <si>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</si>
  <si>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</si>
  <si>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</si>
  <si>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</si>
  <si>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</si>
  <si>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</si>
  <si>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</si>
  <si>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</si>
  <si>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</si>
  <si>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</si>
  <si>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</si>
  <si>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</si>
  <si>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</si>
  <si>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</si>
  <si>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</si>
  <si>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</si>
  <si>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</si>
  <si>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</si>
  <si>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</si>
  <si>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</si>
  <si>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</si>
  <si>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</si>
  <si>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</si>
  <si>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</si>
  <si>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</si>
  <si>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</si>
  <si>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</si>
  <si>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</si>
  <si>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</si>
  <si>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</si>
  <si>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</si>
  <si>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</si>
  <si>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</si>
  <si>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</si>
  <si>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25/01/17 - VENCIMENTO 08/02/17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</si>
</sst>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236643</v>
      </c>
      <c r="C7" s="10">
        <f>C8+C20+C24</f>
        <v>161445</v>
      </c>
      <c r="D7" s="10">
        <f>D8+D20+D24</f>
        <v>201802</v>
      </c>
      <c r="E7" s="10">
        <f>E8+E20+E24</f>
        <v>26228</v>
      </c>
      <c r="F7" s="10">
        <f aca="true" t="shared" si="0" ref="F7:M7">F8+F20+F24</f>
        <v>175040</v>
      </c>
      <c r="G7" s="10">
        <f t="shared" si="0"/>
        <v>243161</v>
      </c>
      <c r="H7" s="10">
        <f t="shared" si="0"/>
        <v>213672</v>
      </c>
      <c r="I7" s="10">
        <f t="shared" si="0"/>
        <v>214985</v>
      </c>
      <c r="J7" s="10">
        <f t="shared" si="0"/>
        <v>147057</v>
      </c>
      <c r="K7" s="10">
        <f t="shared" si="0"/>
        <v>201970</v>
      </c>
      <c r="L7" s="10">
        <f t="shared" si="0"/>
        <v>66792</v>
      </c>
      <c r="M7" s="10">
        <f t="shared" si="0"/>
        <v>38921</v>
      </c>
      <c r="N7" s="10">
        <f>+N8+N20+N24</f>
        <v>1927716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130592</v>
      </c>
      <c r="C8" s="12">
        <f>+C9+C12+C16</f>
        <v>93642</v>
      </c>
      <c r="D8" s="12">
        <f>+D9+D12+D16</f>
        <v>120157</v>
      </c>
      <c r="E8" s="12">
        <f>+E9+E12+E16</f>
        <v>14767</v>
      </c>
      <c r="F8" s="12">
        <f aca="true" t="shared" si="1" ref="F8:M8">+F9+F12+F16</f>
        <v>100270</v>
      </c>
      <c r="G8" s="12">
        <f t="shared" si="1"/>
        <v>142715</v>
      </c>
      <c r="H8" s="12">
        <f t="shared" si="1"/>
        <v>122090</v>
      </c>
      <c r="I8" s="12">
        <f t="shared" si="1"/>
        <v>123809</v>
      </c>
      <c r="J8" s="12">
        <f t="shared" si="1"/>
        <v>86303</v>
      </c>
      <c r="K8" s="12">
        <f t="shared" si="1"/>
        <v>112651</v>
      </c>
      <c r="L8" s="12">
        <f t="shared" si="1"/>
        <v>40919</v>
      </c>
      <c r="M8" s="12">
        <f t="shared" si="1"/>
        <v>24532</v>
      </c>
      <c r="N8" s="12">
        <f>SUM(B8:M8)</f>
        <v>1112447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15505</v>
      </c>
      <c r="C9" s="14">
        <v>13742</v>
      </c>
      <c r="D9" s="14">
        <v>11825</v>
      </c>
      <c r="E9" s="14">
        <v>1094</v>
      </c>
      <c r="F9" s="14">
        <v>11161</v>
      </c>
      <c r="G9" s="14">
        <v>17359</v>
      </c>
      <c r="H9" s="14">
        <v>18972</v>
      </c>
      <c r="I9" s="14">
        <v>10650</v>
      </c>
      <c r="J9" s="14">
        <v>12321</v>
      </c>
      <c r="K9" s="14">
        <v>10991</v>
      </c>
      <c r="L9" s="14">
        <v>5558</v>
      </c>
      <c r="M9" s="14">
        <v>3188</v>
      </c>
      <c r="N9" s="12">
        <f aca="true" t="shared" si="2" ref="N9:N19">SUM(B9:M9)</f>
        <v>132366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15505</v>
      </c>
      <c r="C10" s="14">
        <f>+C9-C11</f>
        <v>13742</v>
      </c>
      <c r="D10" s="14">
        <f>+D9-D11</f>
        <v>11825</v>
      </c>
      <c r="E10" s="14">
        <f>+E9-E11</f>
        <v>1094</v>
      </c>
      <c r="F10" s="14">
        <f aca="true" t="shared" si="3" ref="F10:M10">+F9-F11</f>
        <v>11161</v>
      </c>
      <c r="G10" s="14">
        <f t="shared" si="3"/>
        <v>17359</v>
      </c>
      <c r="H10" s="14">
        <f t="shared" si="3"/>
        <v>18972</v>
      </c>
      <c r="I10" s="14">
        <f t="shared" si="3"/>
        <v>10650</v>
      </c>
      <c r="J10" s="14">
        <f t="shared" si="3"/>
        <v>12321</v>
      </c>
      <c r="K10" s="14">
        <f t="shared" si="3"/>
        <v>10991</v>
      </c>
      <c r="L10" s="14">
        <f t="shared" si="3"/>
        <v>5558</v>
      </c>
      <c r="M10" s="14">
        <f t="shared" si="3"/>
        <v>3188</v>
      </c>
      <c r="N10" s="12">
        <f t="shared" si="2"/>
        <v>132366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94523</v>
      </c>
      <c r="C12" s="14">
        <f>C13+C14+C15</f>
        <v>66910</v>
      </c>
      <c r="D12" s="14">
        <f>D13+D14+D15</f>
        <v>91668</v>
      </c>
      <c r="E12" s="14">
        <f>E13+E14+E15</f>
        <v>11626</v>
      </c>
      <c r="F12" s="14">
        <f aca="true" t="shared" si="4" ref="F12:M12">F13+F14+F15</f>
        <v>74622</v>
      </c>
      <c r="G12" s="14">
        <f t="shared" si="4"/>
        <v>105094</v>
      </c>
      <c r="H12" s="14">
        <f t="shared" si="4"/>
        <v>86745</v>
      </c>
      <c r="I12" s="14">
        <f t="shared" si="4"/>
        <v>93438</v>
      </c>
      <c r="J12" s="14">
        <f t="shared" si="4"/>
        <v>60787</v>
      </c>
      <c r="K12" s="14">
        <f t="shared" si="4"/>
        <v>80788</v>
      </c>
      <c r="L12" s="14">
        <f t="shared" si="4"/>
        <v>29377</v>
      </c>
      <c r="M12" s="14">
        <f t="shared" si="4"/>
        <v>18273</v>
      </c>
      <c r="N12" s="12">
        <f t="shared" si="2"/>
        <v>813851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50262</v>
      </c>
      <c r="C13" s="14">
        <v>37191</v>
      </c>
      <c r="D13" s="14">
        <v>48189</v>
      </c>
      <c r="E13" s="14">
        <v>6293</v>
      </c>
      <c r="F13" s="14">
        <v>40567</v>
      </c>
      <c r="G13" s="14">
        <v>57250</v>
      </c>
      <c r="H13" s="14">
        <v>48606</v>
      </c>
      <c r="I13" s="14">
        <v>51978</v>
      </c>
      <c r="J13" s="14">
        <v>32470</v>
      </c>
      <c r="K13" s="14">
        <v>41942</v>
      </c>
      <c r="L13" s="14">
        <v>14766</v>
      </c>
      <c r="M13" s="14">
        <v>8959</v>
      </c>
      <c r="N13" s="12">
        <f t="shared" si="2"/>
        <v>438473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43820</v>
      </c>
      <c r="C14" s="14">
        <v>29267</v>
      </c>
      <c r="D14" s="14">
        <v>43154</v>
      </c>
      <c r="E14" s="14">
        <v>5261</v>
      </c>
      <c r="F14" s="14">
        <v>33686</v>
      </c>
      <c r="G14" s="14">
        <v>47123</v>
      </c>
      <c r="H14" s="14">
        <v>37699</v>
      </c>
      <c r="I14" s="14">
        <v>41172</v>
      </c>
      <c r="J14" s="14">
        <v>28023</v>
      </c>
      <c r="K14" s="14">
        <v>38517</v>
      </c>
      <c r="L14" s="14">
        <v>14437</v>
      </c>
      <c r="M14" s="14">
        <v>9234</v>
      </c>
      <c r="N14" s="12">
        <f t="shared" si="2"/>
        <v>371393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441</v>
      </c>
      <c r="C15" s="14">
        <v>452</v>
      </c>
      <c r="D15" s="14">
        <v>325</v>
      </c>
      <c r="E15" s="14">
        <v>72</v>
      </c>
      <c r="F15" s="14">
        <v>369</v>
      </c>
      <c r="G15" s="14">
        <v>721</v>
      </c>
      <c r="H15" s="14">
        <v>440</v>
      </c>
      <c r="I15" s="14">
        <v>288</v>
      </c>
      <c r="J15" s="14">
        <v>294</v>
      </c>
      <c r="K15" s="14">
        <v>329</v>
      </c>
      <c r="L15" s="14">
        <v>174</v>
      </c>
      <c r="M15" s="14">
        <v>80</v>
      </c>
      <c r="N15" s="12">
        <f t="shared" si="2"/>
        <v>3985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20564</v>
      </c>
      <c r="C16" s="14">
        <f>C17+C18+C19</f>
        <v>12990</v>
      </c>
      <c r="D16" s="14">
        <f>D17+D18+D19</f>
        <v>16664</v>
      </c>
      <c r="E16" s="14">
        <f>E17+E18+E19</f>
        <v>2047</v>
      </c>
      <c r="F16" s="14">
        <f aca="true" t="shared" si="5" ref="F16:M16">F17+F18+F19</f>
        <v>14487</v>
      </c>
      <c r="G16" s="14">
        <f t="shared" si="5"/>
        <v>20262</v>
      </c>
      <c r="H16" s="14">
        <f t="shared" si="5"/>
        <v>16373</v>
      </c>
      <c r="I16" s="14">
        <f t="shared" si="5"/>
        <v>19721</v>
      </c>
      <c r="J16" s="14">
        <f t="shared" si="5"/>
        <v>13195</v>
      </c>
      <c r="K16" s="14">
        <f t="shared" si="5"/>
        <v>20872</v>
      </c>
      <c r="L16" s="14">
        <f t="shared" si="5"/>
        <v>5984</v>
      </c>
      <c r="M16" s="14">
        <f t="shared" si="5"/>
        <v>3071</v>
      </c>
      <c r="N16" s="12">
        <f t="shared" si="2"/>
        <v>166230</v>
      </c>
    </row>
    <row r="17" spans="1:25" ht="18.75" customHeight="1">
      <c r="A17" s="15" t="s">
        <v>16</v>
      </c>
      <c r="B17" s="14">
        <v>10706</v>
      </c>
      <c r="C17" s="14">
        <v>6990</v>
      </c>
      <c r="D17" s="14">
        <v>7722</v>
      </c>
      <c r="E17" s="14">
        <v>1049</v>
      </c>
      <c r="F17" s="14">
        <v>7084</v>
      </c>
      <c r="G17" s="14">
        <v>10360</v>
      </c>
      <c r="H17" s="14">
        <v>8756</v>
      </c>
      <c r="I17" s="14">
        <v>10173</v>
      </c>
      <c r="J17" s="14">
        <v>6612</v>
      </c>
      <c r="K17" s="14">
        <v>10277</v>
      </c>
      <c r="L17" s="14">
        <v>2921</v>
      </c>
      <c r="M17" s="14">
        <v>1425</v>
      </c>
      <c r="N17" s="12">
        <f t="shared" si="2"/>
        <v>84075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9847</v>
      </c>
      <c r="C18" s="14">
        <v>5995</v>
      </c>
      <c r="D18" s="14">
        <v>8939</v>
      </c>
      <c r="E18" s="14">
        <v>997</v>
      </c>
      <c r="F18" s="14">
        <v>7391</v>
      </c>
      <c r="G18" s="14">
        <v>9885</v>
      </c>
      <c r="H18" s="14">
        <v>7607</v>
      </c>
      <c r="I18" s="14">
        <v>9539</v>
      </c>
      <c r="J18" s="14">
        <v>6572</v>
      </c>
      <c r="K18" s="14">
        <v>10585</v>
      </c>
      <c r="L18" s="14">
        <v>3057</v>
      </c>
      <c r="M18" s="14">
        <v>1646</v>
      </c>
      <c r="N18" s="12">
        <f t="shared" si="2"/>
        <v>82060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11</v>
      </c>
      <c r="C19" s="14">
        <v>5</v>
      </c>
      <c r="D19" s="14">
        <v>3</v>
      </c>
      <c r="E19" s="14">
        <v>1</v>
      </c>
      <c r="F19" s="14">
        <v>12</v>
      </c>
      <c r="G19" s="14">
        <v>17</v>
      </c>
      <c r="H19" s="14">
        <v>10</v>
      </c>
      <c r="I19" s="14">
        <v>9</v>
      </c>
      <c r="J19" s="14">
        <v>11</v>
      </c>
      <c r="K19" s="14">
        <v>10</v>
      </c>
      <c r="L19" s="14">
        <v>6</v>
      </c>
      <c r="M19" s="14">
        <v>0</v>
      </c>
      <c r="N19" s="12">
        <f t="shared" si="2"/>
        <v>95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65343</v>
      </c>
      <c r="C20" s="18">
        <f>C21+C22+C23</f>
        <v>37014</v>
      </c>
      <c r="D20" s="18">
        <f>D21+D22+D23</f>
        <v>44868</v>
      </c>
      <c r="E20" s="18">
        <f>E21+E22+E23</f>
        <v>5728</v>
      </c>
      <c r="F20" s="18">
        <f aca="true" t="shared" si="6" ref="F20:M20">F21+F22+F23</f>
        <v>40352</v>
      </c>
      <c r="G20" s="18">
        <f t="shared" si="6"/>
        <v>53539</v>
      </c>
      <c r="H20" s="18">
        <f t="shared" si="6"/>
        <v>51410</v>
      </c>
      <c r="I20" s="18">
        <f t="shared" si="6"/>
        <v>58903</v>
      </c>
      <c r="J20" s="18">
        <f t="shared" si="6"/>
        <v>34563</v>
      </c>
      <c r="K20" s="18">
        <f t="shared" si="6"/>
        <v>61313</v>
      </c>
      <c r="L20" s="18">
        <f t="shared" si="6"/>
        <v>17679</v>
      </c>
      <c r="M20" s="18">
        <f t="shared" si="6"/>
        <v>10445</v>
      </c>
      <c r="N20" s="12">
        <f aca="true" t="shared" si="7" ref="N20:N26">SUM(B20:M20)</f>
        <v>481157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37114</v>
      </c>
      <c r="C21" s="14">
        <v>22800</v>
      </c>
      <c r="D21" s="14">
        <v>25297</v>
      </c>
      <c r="E21" s="14">
        <v>3299</v>
      </c>
      <c r="F21" s="14">
        <v>23600</v>
      </c>
      <c r="G21" s="14">
        <v>31370</v>
      </c>
      <c r="H21" s="14">
        <v>31607</v>
      </c>
      <c r="I21" s="14">
        <v>34927</v>
      </c>
      <c r="J21" s="14">
        <v>20005</v>
      </c>
      <c r="K21" s="14">
        <v>33474</v>
      </c>
      <c r="L21" s="14">
        <v>9604</v>
      </c>
      <c r="M21" s="14">
        <v>5516</v>
      </c>
      <c r="N21" s="12">
        <f t="shared" si="7"/>
        <v>278613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28050</v>
      </c>
      <c r="C22" s="14">
        <v>14071</v>
      </c>
      <c r="D22" s="14">
        <v>19461</v>
      </c>
      <c r="E22" s="14">
        <v>2418</v>
      </c>
      <c r="F22" s="14">
        <v>16614</v>
      </c>
      <c r="G22" s="14">
        <v>21923</v>
      </c>
      <c r="H22" s="14">
        <v>19648</v>
      </c>
      <c r="I22" s="14">
        <v>23837</v>
      </c>
      <c r="J22" s="14">
        <v>14426</v>
      </c>
      <c r="K22" s="14">
        <v>27648</v>
      </c>
      <c r="L22" s="14">
        <v>8018</v>
      </c>
      <c r="M22" s="14">
        <v>4897</v>
      </c>
      <c r="N22" s="12">
        <f t="shared" si="7"/>
        <v>201011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179</v>
      </c>
      <c r="C23" s="14">
        <v>143</v>
      </c>
      <c r="D23" s="14">
        <v>110</v>
      </c>
      <c r="E23" s="14">
        <v>11</v>
      </c>
      <c r="F23" s="14">
        <v>138</v>
      </c>
      <c r="G23" s="14">
        <v>246</v>
      </c>
      <c r="H23" s="14">
        <v>155</v>
      </c>
      <c r="I23" s="14">
        <v>139</v>
      </c>
      <c r="J23" s="14">
        <v>132</v>
      </c>
      <c r="K23" s="14">
        <v>191</v>
      </c>
      <c r="L23" s="14">
        <v>57</v>
      </c>
      <c r="M23" s="14">
        <v>32</v>
      </c>
      <c r="N23" s="12">
        <f t="shared" si="7"/>
        <v>1533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40708</v>
      </c>
      <c r="C24" s="14">
        <f>C25+C26</f>
        <v>30789</v>
      </c>
      <c r="D24" s="14">
        <f>D25+D26</f>
        <v>36777</v>
      </c>
      <c r="E24" s="14">
        <f>E25+E26</f>
        <v>5733</v>
      </c>
      <c r="F24" s="14">
        <f aca="true" t="shared" si="8" ref="F24:M24">F25+F26</f>
        <v>34418</v>
      </c>
      <c r="G24" s="14">
        <f t="shared" si="8"/>
        <v>46907</v>
      </c>
      <c r="H24" s="14">
        <f t="shared" si="8"/>
        <v>40172</v>
      </c>
      <c r="I24" s="14">
        <f t="shared" si="8"/>
        <v>32273</v>
      </c>
      <c r="J24" s="14">
        <f t="shared" si="8"/>
        <v>26191</v>
      </c>
      <c r="K24" s="14">
        <f t="shared" si="8"/>
        <v>28006</v>
      </c>
      <c r="L24" s="14">
        <f t="shared" si="8"/>
        <v>8194</v>
      </c>
      <c r="M24" s="14">
        <f t="shared" si="8"/>
        <v>3944</v>
      </c>
      <c r="N24" s="12">
        <f t="shared" si="7"/>
        <v>334112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40704</v>
      </c>
      <c r="C25" s="14">
        <v>30778</v>
      </c>
      <c r="D25" s="14">
        <v>36772</v>
      </c>
      <c r="E25" s="14">
        <v>5727</v>
      </c>
      <c r="F25" s="14">
        <v>34414</v>
      </c>
      <c r="G25" s="14">
        <v>46899</v>
      </c>
      <c r="H25" s="14">
        <v>40172</v>
      </c>
      <c r="I25" s="14">
        <v>32262</v>
      </c>
      <c r="J25" s="14">
        <v>26189</v>
      </c>
      <c r="K25" s="14">
        <v>28000</v>
      </c>
      <c r="L25" s="14">
        <v>8187</v>
      </c>
      <c r="M25" s="14">
        <v>3942</v>
      </c>
      <c r="N25" s="12">
        <f t="shared" si="7"/>
        <v>334046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4</v>
      </c>
      <c r="C26" s="14">
        <v>11</v>
      </c>
      <c r="D26" s="14">
        <v>5</v>
      </c>
      <c r="E26" s="14">
        <v>6</v>
      </c>
      <c r="F26" s="14">
        <v>4</v>
      </c>
      <c r="G26" s="14">
        <v>8</v>
      </c>
      <c r="H26" s="14">
        <v>0</v>
      </c>
      <c r="I26" s="14">
        <v>11</v>
      </c>
      <c r="J26" s="14">
        <v>2</v>
      </c>
      <c r="K26" s="14">
        <v>6</v>
      </c>
      <c r="L26" s="14">
        <v>7</v>
      </c>
      <c r="M26" s="14">
        <v>2</v>
      </c>
      <c r="N26" s="12">
        <f t="shared" si="7"/>
        <v>66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481987.16107077996</v>
      </c>
      <c r="C36" s="61">
        <f aca="true" t="shared" si="11" ref="C36:M36">C37+C38+C39+C40</f>
        <v>317941.6965725</v>
      </c>
      <c r="D36" s="61">
        <f t="shared" si="11"/>
        <v>377400.6585901</v>
      </c>
      <c r="E36" s="61">
        <f t="shared" si="11"/>
        <v>66578.7089952</v>
      </c>
      <c r="F36" s="61">
        <f t="shared" si="11"/>
        <v>371958.26443200005</v>
      </c>
      <c r="G36" s="61">
        <f t="shared" si="11"/>
        <v>410054.0994</v>
      </c>
      <c r="H36" s="61">
        <f t="shared" si="11"/>
        <v>421886.9848</v>
      </c>
      <c r="I36" s="61">
        <f t="shared" si="11"/>
        <v>414008.928323</v>
      </c>
      <c r="J36" s="61">
        <f t="shared" si="11"/>
        <v>319105.00755509996</v>
      </c>
      <c r="K36" s="61">
        <f t="shared" si="11"/>
        <v>418791.6720272</v>
      </c>
      <c r="L36" s="61">
        <f t="shared" si="11"/>
        <v>164679.88727255998</v>
      </c>
      <c r="M36" s="61">
        <f t="shared" si="11"/>
        <v>94011.84253376</v>
      </c>
      <c r="N36" s="61">
        <f>N37+N38+N39+N40</f>
        <v>3858404.9115722</v>
      </c>
    </row>
    <row r="37" spans="1:14" ht="18.75" customHeight="1">
      <c r="A37" s="58" t="s">
        <v>55</v>
      </c>
      <c r="B37" s="55">
        <f aca="true" t="shared" si="12" ref="B37:M37">B29*B7</f>
        <v>480195.97559999995</v>
      </c>
      <c r="C37" s="55">
        <f t="shared" si="12"/>
        <v>316496.778</v>
      </c>
      <c r="D37" s="55">
        <f t="shared" si="12"/>
        <v>366230.2696</v>
      </c>
      <c r="E37" s="55">
        <f t="shared" si="12"/>
        <v>66097.1828</v>
      </c>
      <c r="F37" s="55">
        <f t="shared" si="12"/>
        <v>370909.76</v>
      </c>
      <c r="G37" s="55">
        <f t="shared" si="12"/>
        <v>408632.0605</v>
      </c>
      <c r="H37" s="55">
        <f t="shared" si="12"/>
        <v>420185.98799999995</v>
      </c>
      <c r="I37" s="55">
        <f t="shared" si="12"/>
        <v>412685.206</v>
      </c>
      <c r="J37" s="55">
        <f t="shared" si="12"/>
        <v>317922.5283</v>
      </c>
      <c r="K37" s="55">
        <f t="shared" si="12"/>
        <v>417451.793</v>
      </c>
      <c r="L37" s="55">
        <f t="shared" si="12"/>
        <v>163900.8888</v>
      </c>
      <c r="M37" s="55">
        <f t="shared" si="12"/>
        <v>93577.76030000001</v>
      </c>
      <c r="N37" s="57">
        <f>SUM(B37:M37)</f>
        <v>3834286.1909</v>
      </c>
    </row>
    <row r="38" spans="1:14" ht="18.75" customHeight="1">
      <c r="A38" s="58" t="s">
        <v>56</v>
      </c>
      <c r="B38" s="55">
        <f aca="true" t="shared" si="13" ref="B38:M38">B30*B7</f>
        <v>-1465.89452922</v>
      </c>
      <c r="C38" s="55">
        <f t="shared" si="13"/>
        <v>-947.6014275</v>
      </c>
      <c r="D38" s="55">
        <f t="shared" si="13"/>
        <v>-1119.9910098999999</v>
      </c>
      <c r="E38" s="55">
        <f t="shared" si="13"/>
        <v>-164.7538048</v>
      </c>
      <c r="F38" s="55">
        <f t="shared" si="13"/>
        <v>-1112.8955680000001</v>
      </c>
      <c r="G38" s="55">
        <f t="shared" si="13"/>
        <v>-1240.1211</v>
      </c>
      <c r="H38" s="55">
        <f t="shared" si="13"/>
        <v>-1196.5632</v>
      </c>
      <c r="I38" s="55">
        <f t="shared" si="13"/>
        <v>-1222.877677</v>
      </c>
      <c r="J38" s="55">
        <f t="shared" si="13"/>
        <v>-936.1207449</v>
      </c>
      <c r="K38" s="55">
        <f t="shared" si="13"/>
        <v>-1262.3609728</v>
      </c>
      <c r="L38" s="55">
        <f t="shared" si="13"/>
        <v>-492.16152744</v>
      </c>
      <c r="M38" s="55">
        <f t="shared" si="13"/>
        <v>-284.95776624</v>
      </c>
      <c r="N38" s="25">
        <f>SUM(B38:M38)</f>
        <v>-11446.2993278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10128.98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10128.98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-58919</v>
      </c>
      <c r="C42" s="25">
        <f aca="true" t="shared" si="15" ref="C42:M42">+C43+C46+C54+C55</f>
        <v>-52219.6</v>
      </c>
      <c r="D42" s="25">
        <f t="shared" si="15"/>
        <v>-44935</v>
      </c>
      <c r="E42" s="25">
        <f t="shared" si="15"/>
        <v>-4657.2</v>
      </c>
      <c r="F42" s="25">
        <f t="shared" si="15"/>
        <v>-42411.8</v>
      </c>
      <c r="G42" s="25">
        <f t="shared" si="15"/>
        <v>-65964.2</v>
      </c>
      <c r="H42" s="25">
        <f t="shared" si="15"/>
        <v>-72093.6</v>
      </c>
      <c r="I42" s="25">
        <f t="shared" si="15"/>
        <v>-40470</v>
      </c>
      <c r="J42" s="25">
        <f t="shared" si="15"/>
        <v>-46819.8</v>
      </c>
      <c r="K42" s="25">
        <f t="shared" si="15"/>
        <v>-41765.8</v>
      </c>
      <c r="L42" s="25">
        <f t="shared" si="15"/>
        <v>-21120.4</v>
      </c>
      <c r="M42" s="25">
        <f t="shared" si="15"/>
        <v>-12114.4</v>
      </c>
      <c r="N42" s="25">
        <f>+N43+N46+N54+N55</f>
        <v>-503490.80000000005</v>
      </c>
    </row>
    <row r="43" spans="1:14" ht="18.75" customHeight="1">
      <c r="A43" s="17" t="s">
        <v>60</v>
      </c>
      <c r="B43" s="26">
        <f>B44+B45</f>
        <v>-58919</v>
      </c>
      <c r="C43" s="26">
        <f>C44+C45</f>
        <v>-52219.6</v>
      </c>
      <c r="D43" s="26">
        <f>D44+D45</f>
        <v>-44935</v>
      </c>
      <c r="E43" s="26">
        <f>E44+E45</f>
        <v>-4157.2</v>
      </c>
      <c r="F43" s="26">
        <f aca="true" t="shared" si="16" ref="F43:M43">F44+F45</f>
        <v>-42411.8</v>
      </c>
      <c r="G43" s="26">
        <f t="shared" si="16"/>
        <v>-65964.2</v>
      </c>
      <c r="H43" s="26">
        <f t="shared" si="16"/>
        <v>-72093.6</v>
      </c>
      <c r="I43" s="26">
        <f t="shared" si="16"/>
        <v>-40470</v>
      </c>
      <c r="J43" s="26">
        <f t="shared" si="16"/>
        <v>-46819.8</v>
      </c>
      <c r="K43" s="26">
        <f t="shared" si="16"/>
        <v>-41765.8</v>
      </c>
      <c r="L43" s="26">
        <f t="shared" si="16"/>
        <v>-21120.4</v>
      </c>
      <c r="M43" s="26">
        <f t="shared" si="16"/>
        <v>-12114.4</v>
      </c>
      <c r="N43" s="25">
        <f aca="true" t="shared" si="17" ref="N43:N55">SUM(B43:M43)</f>
        <v>-502990.80000000005</v>
      </c>
    </row>
    <row r="44" spans="1:25" ht="18.75" customHeight="1">
      <c r="A44" s="13" t="s">
        <v>61</v>
      </c>
      <c r="B44" s="20">
        <f>ROUND(-B9*$D$3,2)</f>
        <v>-58919</v>
      </c>
      <c r="C44" s="20">
        <f>ROUND(-C9*$D$3,2)</f>
        <v>-52219.6</v>
      </c>
      <c r="D44" s="20">
        <f>ROUND(-D9*$D$3,2)</f>
        <v>-44935</v>
      </c>
      <c r="E44" s="20">
        <f>ROUND(-E9*$D$3,2)</f>
        <v>-4157.2</v>
      </c>
      <c r="F44" s="20">
        <f aca="true" t="shared" si="18" ref="F44:M44">ROUND(-F9*$D$3,2)</f>
        <v>-42411.8</v>
      </c>
      <c r="G44" s="20">
        <f t="shared" si="18"/>
        <v>-65964.2</v>
      </c>
      <c r="H44" s="20">
        <f t="shared" si="18"/>
        <v>-72093.6</v>
      </c>
      <c r="I44" s="20">
        <f t="shared" si="18"/>
        <v>-40470</v>
      </c>
      <c r="J44" s="20">
        <f t="shared" si="18"/>
        <v>-46819.8</v>
      </c>
      <c r="K44" s="20">
        <f t="shared" si="18"/>
        <v>-41765.8</v>
      </c>
      <c r="L44" s="20">
        <f t="shared" si="18"/>
        <v>-21120.4</v>
      </c>
      <c r="M44" s="20">
        <f t="shared" si="18"/>
        <v>-12114.4</v>
      </c>
      <c r="N44" s="47">
        <f t="shared" si="17"/>
        <v>-502990.80000000005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-500</v>
      </c>
      <c r="F46" s="26">
        <f t="shared" si="20"/>
        <v>0</v>
      </c>
      <c r="G46" s="26">
        <f t="shared" si="20"/>
        <v>0</v>
      </c>
      <c r="H46" s="26">
        <f t="shared" si="20"/>
        <v>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-500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-500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423068.16107077996</v>
      </c>
      <c r="C57" s="29">
        <f t="shared" si="21"/>
        <v>265722.0965725</v>
      </c>
      <c r="D57" s="29">
        <f t="shared" si="21"/>
        <v>332465.6585901</v>
      </c>
      <c r="E57" s="29">
        <f t="shared" si="21"/>
        <v>61921.5089952</v>
      </c>
      <c r="F57" s="29">
        <f t="shared" si="21"/>
        <v>329546.46443200007</v>
      </c>
      <c r="G57" s="29">
        <f t="shared" si="21"/>
        <v>344089.8994</v>
      </c>
      <c r="H57" s="29">
        <f t="shared" si="21"/>
        <v>349793.3848</v>
      </c>
      <c r="I57" s="29">
        <f t="shared" si="21"/>
        <v>373538.928323</v>
      </c>
      <c r="J57" s="29">
        <f t="shared" si="21"/>
        <v>272285.2075551</v>
      </c>
      <c r="K57" s="29">
        <f t="shared" si="21"/>
        <v>377025.8720272</v>
      </c>
      <c r="L57" s="29">
        <f t="shared" si="21"/>
        <v>143559.48727255999</v>
      </c>
      <c r="M57" s="29">
        <f t="shared" si="21"/>
        <v>81897.44253376001</v>
      </c>
      <c r="N57" s="29">
        <f>SUM(B57:M57)</f>
        <v>3354914.1115722004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423068.16</v>
      </c>
      <c r="C60" s="36">
        <f aca="true" t="shared" si="22" ref="C60:M60">SUM(C61:C74)</f>
        <v>265722.1</v>
      </c>
      <c r="D60" s="36">
        <f t="shared" si="22"/>
        <v>332465.66</v>
      </c>
      <c r="E60" s="36">
        <f t="shared" si="22"/>
        <v>61921.51</v>
      </c>
      <c r="F60" s="36">
        <f t="shared" si="22"/>
        <v>329546.46</v>
      </c>
      <c r="G60" s="36">
        <f t="shared" si="22"/>
        <v>344089.9</v>
      </c>
      <c r="H60" s="36">
        <f t="shared" si="22"/>
        <v>349793.39</v>
      </c>
      <c r="I60" s="36">
        <f t="shared" si="22"/>
        <v>373538.93</v>
      </c>
      <c r="J60" s="36">
        <f t="shared" si="22"/>
        <v>272285.21</v>
      </c>
      <c r="K60" s="36">
        <f t="shared" si="22"/>
        <v>377025.87</v>
      </c>
      <c r="L60" s="36">
        <f t="shared" si="22"/>
        <v>143559.49</v>
      </c>
      <c r="M60" s="36">
        <f t="shared" si="22"/>
        <v>81897.44</v>
      </c>
      <c r="N60" s="29">
        <f>SUM(N61:N74)</f>
        <v>3354914.1200000006</v>
      </c>
    </row>
    <row r="61" spans="1:15" ht="18.75" customHeight="1">
      <c r="A61" s="17" t="s">
        <v>75</v>
      </c>
      <c r="B61" s="36">
        <v>81940.49</v>
      </c>
      <c r="C61" s="36">
        <v>75546.01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157486.5</v>
      </c>
      <c r="O61"/>
    </row>
    <row r="62" spans="1:15" ht="18.75" customHeight="1">
      <c r="A62" s="17" t="s">
        <v>76</v>
      </c>
      <c r="B62" s="36">
        <v>341127.67</v>
      </c>
      <c r="C62" s="36">
        <v>190176.09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531303.76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332465.66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332465.66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61921.51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61921.51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329546.46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329546.46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344089.9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344089.9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271857.33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271857.33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77936.06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77936.06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373538.93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373538.93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272285.21</v>
      </c>
      <c r="K70" s="35">
        <v>0</v>
      </c>
      <c r="L70" s="35">
        <v>0</v>
      </c>
      <c r="M70" s="35">
        <v>0</v>
      </c>
      <c r="N70" s="29">
        <f t="shared" si="23"/>
        <v>272285.21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377025.87</v>
      </c>
      <c r="L71" s="35">
        <v>0</v>
      </c>
      <c r="M71" s="62"/>
      <c r="N71" s="26">
        <f t="shared" si="23"/>
        <v>377025.87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143559.49</v>
      </c>
      <c r="M72" s="35">
        <v>0</v>
      </c>
      <c r="N72" s="29">
        <f t="shared" si="23"/>
        <v>143559.49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81897.44</v>
      </c>
      <c r="N73" s="26">
        <f t="shared" si="23"/>
        <v>81897.44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2.2837901049960188</v>
      </c>
      <c r="C78" s="45">
        <v>2.2625697639071842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1.9862310382741752</v>
      </c>
      <c r="C79" s="45">
        <v>1.8744475563462846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1.819960548409332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2.538459241848406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2.124990084734918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1.6863481372424032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1.984470647454091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1.9406243132431322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1.9257572775914598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2.169940958642567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2.073534049746002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2.4655630505533592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2.415452905469027</v>
      </c>
      <c r="N90" s="51"/>
      <c r="Y90"/>
    </row>
    <row r="91" ht="21" customHeight="1">
      <c r="A91" s="40" t="s">
        <v>45</v>
      </c>
    </row>
    <row r="93" ht="14.25">
      <c r="C93" s="1">
        <v>2.2837901049960188</v>
      </c>
    </row>
    <row r="94" spans="2:3" ht="14.25">
      <c r="B94" s="41"/>
      <c r="C94" s="1">
        <v>1.9862310382741752</v>
      </c>
    </row>
    <row r="95" ht="14.25">
      <c r="H95" s="42"/>
    </row>
    <row r="96" ht="14.25">
      <c r="C96" s="1">
        <v>2.2625697639071842</v>
      </c>
    </row>
    <row r="97" spans="3:11" ht="14.25">
      <c r="C97" s="1">
        <v>1.8744475563462846</v>
      </c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2017-02-07T17:30:52Z</dcterms:modified>
  <cp:category/>
  <cp:version/>
  <cp:contentType/>
  <cp:contentStatus/>
</cp:coreProperties>
</file>