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<sst xmlns="http://schemas.openxmlformats.org/spreadsheetml/2006/main" count="105" uniqueCount="103">
  <si>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</si>
  <si>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</si>
  <si>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</si>
  <si>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</si>
  <si>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</si>
  <si>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</si>
  <si>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</si>
  <si>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</si>
  <si>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</si>
  <si>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</si>
  <si>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</si>
  <si>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</si>
  <si>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</si>
  <si>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</si>
  <si>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</si>
  <si>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</si>
  <si>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</si>
  <si>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</si>
  <si>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</si>
  <si>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</si>
  <si>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</si>
  <si>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</si>
  <si>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</si>
  <si>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</si>
  <si>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</si>
  <si>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</si>
  <si>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</si>
  <si>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</si>
  <si>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</si>
  <si>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</si>
  <si>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</si>
  <si>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</si>
  <si>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</si>
  <si>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</si>
  <si>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</si>
  <si>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</si>
  <si>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</si>
  <si>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</si>
  <si>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</si>
  <si>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</si>
  <si>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</si>
  <si>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</si>
  <si>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</si>
  <si>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</si>
  <si>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</si>
  <si>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</si>
  <si>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</si>
  <si>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</si>
  <si>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</si>
  <si>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</si>
  <si>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</si>
  <si>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</si>
  <si>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</si>
  <si>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</si>
  <si>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</si>
  <si>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</si>
  <si>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</si>
  <si>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</si>
  <si>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</si>
  <si>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</si>
  <si>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</si>
  <si>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</si>
  <si>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</si>
  <si>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</si>
  <si>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</si>
  <si>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</si>
  <si>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</si>
  <si>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</si>
  <si>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</si>
  <si>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</si>
  <si>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</si>
  <si>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</si>
  <si>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</si>
  <si>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</si>
  <si>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</si>
  <si>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</si>
  <si>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</si>
  <si>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</si>
  <si>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</si>
  <si>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</si>
  <si>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</si>
  <si>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</si>
  <si>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</si>
  <si>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</si>
  <si>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</si>
  <si>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</si>
  <si>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</si>
  <si>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</si>
  <si>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</si>
  <si>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</si>
  <si>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</si>
  <si>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</si>
  <si>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</si>
  <si>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</si>
  <si>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</si>
  <si>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</si>
  <si>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</si>
  <si>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</si>
  <si>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</si>
  <si>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</si>
  <si>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</si>
  <si>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</si>
  <si>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24/01/17 - VENCIMENTO 08/02/17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</si>
</sst>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457195</v>
      </c>
      <c r="C7" s="10">
        <f>C8+C20+C24</f>
        <v>340011</v>
      </c>
      <c r="D7" s="10">
        <f>D8+D20+D24</f>
        <v>354730</v>
      </c>
      <c r="E7" s="10">
        <f>E8+E20+E24</f>
        <v>49013</v>
      </c>
      <c r="F7" s="10">
        <f aca="true" t="shared" si="0" ref="F7:M7">F8+F20+F24</f>
        <v>297884</v>
      </c>
      <c r="G7" s="10">
        <f t="shared" si="0"/>
        <v>480241</v>
      </c>
      <c r="H7" s="10">
        <f t="shared" si="0"/>
        <v>433232</v>
      </c>
      <c r="I7" s="10">
        <f t="shared" si="0"/>
        <v>392850</v>
      </c>
      <c r="J7" s="10">
        <f t="shared" si="0"/>
        <v>273907</v>
      </c>
      <c r="K7" s="10">
        <f t="shared" si="0"/>
        <v>340891</v>
      </c>
      <c r="L7" s="10">
        <f t="shared" si="0"/>
        <v>131605</v>
      </c>
      <c r="M7" s="10">
        <f t="shared" si="0"/>
        <v>85008</v>
      </c>
      <c r="N7" s="10">
        <f>+N8+N20+N24</f>
        <v>3636567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243084</v>
      </c>
      <c r="C8" s="12">
        <f>+C9+C12+C16</f>
        <v>191782</v>
      </c>
      <c r="D8" s="12">
        <f>+D9+D12+D16</f>
        <v>215559</v>
      </c>
      <c r="E8" s="12">
        <f>+E9+E12+E16</f>
        <v>27771</v>
      </c>
      <c r="F8" s="12">
        <f aca="true" t="shared" si="1" ref="F8:M8">+F9+F12+F16</f>
        <v>169249</v>
      </c>
      <c r="G8" s="12">
        <f t="shared" si="1"/>
        <v>278093</v>
      </c>
      <c r="H8" s="12">
        <f t="shared" si="1"/>
        <v>239652</v>
      </c>
      <c r="I8" s="12">
        <f t="shared" si="1"/>
        <v>224487</v>
      </c>
      <c r="J8" s="12">
        <f t="shared" si="1"/>
        <v>154860</v>
      </c>
      <c r="K8" s="12">
        <f t="shared" si="1"/>
        <v>184453</v>
      </c>
      <c r="L8" s="12">
        <f t="shared" si="1"/>
        <v>77420</v>
      </c>
      <c r="M8" s="12">
        <f t="shared" si="1"/>
        <v>52172</v>
      </c>
      <c r="N8" s="12">
        <f>SUM(B8:M8)</f>
        <v>2058582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23069</v>
      </c>
      <c r="C9" s="14">
        <v>23089</v>
      </c>
      <c r="D9" s="14">
        <v>15927</v>
      </c>
      <c r="E9" s="14">
        <v>2046</v>
      </c>
      <c r="F9" s="14">
        <v>13706</v>
      </c>
      <c r="G9" s="14">
        <v>25956</v>
      </c>
      <c r="H9" s="14">
        <v>29644</v>
      </c>
      <c r="I9" s="14">
        <v>14612</v>
      </c>
      <c r="J9" s="14">
        <v>18047</v>
      </c>
      <c r="K9" s="14">
        <v>15278</v>
      </c>
      <c r="L9" s="14">
        <v>9081</v>
      </c>
      <c r="M9" s="14">
        <v>6288</v>
      </c>
      <c r="N9" s="12">
        <f aca="true" t="shared" si="2" ref="N9:N19">SUM(B9:M9)</f>
        <v>196743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23069</v>
      </c>
      <c r="C10" s="14">
        <f>+C9-C11</f>
        <v>23089</v>
      </c>
      <c r="D10" s="14">
        <f>+D9-D11</f>
        <v>15927</v>
      </c>
      <c r="E10" s="14">
        <f>+E9-E11</f>
        <v>2046</v>
      </c>
      <c r="F10" s="14">
        <f aca="true" t="shared" si="3" ref="F10:M10">+F9-F11</f>
        <v>13706</v>
      </c>
      <c r="G10" s="14">
        <f t="shared" si="3"/>
        <v>25956</v>
      </c>
      <c r="H10" s="14">
        <f t="shared" si="3"/>
        <v>29644</v>
      </c>
      <c r="I10" s="14">
        <f t="shared" si="3"/>
        <v>14612</v>
      </c>
      <c r="J10" s="14">
        <f t="shared" si="3"/>
        <v>18047</v>
      </c>
      <c r="K10" s="14">
        <f t="shared" si="3"/>
        <v>15278</v>
      </c>
      <c r="L10" s="14">
        <f t="shared" si="3"/>
        <v>9081</v>
      </c>
      <c r="M10" s="14">
        <f t="shared" si="3"/>
        <v>6288</v>
      </c>
      <c r="N10" s="12">
        <f t="shared" si="2"/>
        <v>196743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185374</v>
      </c>
      <c r="C12" s="14">
        <f>C13+C14+C15</f>
        <v>145102</v>
      </c>
      <c r="D12" s="14">
        <f>D13+D14+D15</f>
        <v>172866</v>
      </c>
      <c r="E12" s="14">
        <f>E13+E14+E15</f>
        <v>22490</v>
      </c>
      <c r="F12" s="14">
        <f aca="true" t="shared" si="4" ref="F12:M12">F13+F14+F15</f>
        <v>133644</v>
      </c>
      <c r="G12" s="14">
        <f t="shared" si="4"/>
        <v>216102</v>
      </c>
      <c r="H12" s="14">
        <f t="shared" si="4"/>
        <v>179468</v>
      </c>
      <c r="I12" s="14">
        <f t="shared" si="4"/>
        <v>177749</v>
      </c>
      <c r="J12" s="14">
        <f t="shared" si="4"/>
        <v>115350</v>
      </c>
      <c r="K12" s="14">
        <f t="shared" si="4"/>
        <v>139006</v>
      </c>
      <c r="L12" s="14">
        <f t="shared" si="4"/>
        <v>58390</v>
      </c>
      <c r="M12" s="14">
        <f t="shared" si="4"/>
        <v>39817</v>
      </c>
      <c r="N12" s="12">
        <f t="shared" si="2"/>
        <v>1585358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102459</v>
      </c>
      <c r="C13" s="14">
        <v>82005</v>
      </c>
      <c r="D13" s="14">
        <v>91562</v>
      </c>
      <c r="E13" s="14">
        <v>12464</v>
      </c>
      <c r="F13" s="14">
        <v>71967</v>
      </c>
      <c r="G13" s="14">
        <v>117638</v>
      </c>
      <c r="H13" s="14">
        <v>103030</v>
      </c>
      <c r="I13" s="14">
        <v>99697</v>
      </c>
      <c r="J13" s="14">
        <v>62890</v>
      </c>
      <c r="K13" s="14">
        <v>76194</v>
      </c>
      <c r="L13" s="14">
        <v>31454</v>
      </c>
      <c r="M13" s="14">
        <v>20426</v>
      </c>
      <c r="N13" s="12">
        <f t="shared" si="2"/>
        <v>871786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81884</v>
      </c>
      <c r="C14" s="14">
        <v>61936</v>
      </c>
      <c r="D14" s="14">
        <v>80646</v>
      </c>
      <c r="E14" s="14">
        <v>9878</v>
      </c>
      <c r="F14" s="14">
        <v>60832</v>
      </c>
      <c r="G14" s="14">
        <v>96655</v>
      </c>
      <c r="H14" s="14">
        <v>75192</v>
      </c>
      <c r="I14" s="14">
        <v>77372</v>
      </c>
      <c r="J14" s="14">
        <v>51733</v>
      </c>
      <c r="K14" s="14">
        <v>62147</v>
      </c>
      <c r="L14" s="14">
        <v>26629</v>
      </c>
      <c r="M14" s="14">
        <v>19203</v>
      </c>
      <c r="N14" s="12">
        <f t="shared" si="2"/>
        <v>704107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1031</v>
      </c>
      <c r="C15" s="14">
        <v>1161</v>
      </c>
      <c r="D15" s="14">
        <v>658</v>
      </c>
      <c r="E15" s="14">
        <v>148</v>
      </c>
      <c r="F15" s="14">
        <v>845</v>
      </c>
      <c r="G15" s="14">
        <v>1809</v>
      </c>
      <c r="H15" s="14">
        <v>1246</v>
      </c>
      <c r="I15" s="14">
        <v>680</v>
      </c>
      <c r="J15" s="14">
        <v>727</v>
      </c>
      <c r="K15" s="14">
        <v>665</v>
      </c>
      <c r="L15" s="14">
        <v>307</v>
      </c>
      <c r="M15" s="14">
        <v>188</v>
      </c>
      <c r="N15" s="12">
        <f t="shared" si="2"/>
        <v>9465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34641</v>
      </c>
      <c r="C16" s="14">
        <f>C17+C18+C19</f>
        <v>23591</v>
      </c>
      <c r="D16" s="14">
        <f>D17+D18+D19</f>
        <v>26766</v>
      </c>
      <c r="E16" s="14">
        <f>E17+E18+E19</f>
        <v>3235</v>
      </c>
      <c r="F16" s="14">
        <f aca="true" t="shared" si="5" ref="F16:M16">F17+F18+F19</f>
        <v>21899</v>
      </c>
      <c r="G16" s="14">
        <f t="shared" si="5"/>
        <v>36035</v>
      </c>
      <c r="H16" s="14">
        <f t="shared" si="5"/>
        <v>30540</v>
      </c>
      <c r="I16" s="14">
        <f t="shared" si="5"/>
        <v>32126</v>
      </c>
      <c r="J16" s="14">
        <f t="shared" si="5"/>
        <v>21463</v>
      </c>
      <c r="K16" s="14">
        <f t="shared" si="5"/>
        <v>30169</v>
      </c>
      <c r="L16" s="14">
        <f t="shared" si="5"/>
        <v>9949</v>
      </c>
      <c r="M16" s="14">
        <f t="shared" si="5"/>
        <v>6067</v>
      </c>
      <c r="N16" s="12">
        <f t="shared" si="2"/>
        <v>276481</v>
      </c>
    </row>
    <row r="17" spans="1:25" ht="18.75" customHeight="1">
      <c r="A17" s="15" t="s">
        <v>16</v>
      </c>
      <c r="B17" s="14">
        <v>17678</v>
      </c>
      <c r="C17" s="14">
        <v>13007</v>
      </c>
      <c r="D17" s="14">
        <v>11980</v>
      </c>
      <c r="E17" s="14">
        <v>1650</v>
      </c>
      <c r="F17" s="14">
        <v>10935</v>
      </c>
      <c r="G17" s="14">
        <v>19270</v>
      </c>
      <c r="H17" s="14">
        <v>16381</v>
      </c>
      <c r="I17" s="14">
        <v>16762</v>
      </c>
      <c r="J17" s="14">
        <v>11074</v>
      </c>
      <c r="K17" s="14">
        <v>15412</v>
      </c>
      <c r="L17" s="14">
        <v>5189</v>
      </c>
      <c r="M17" s="14">
        <v>2963</v>
      </c>
      <c r="N17" s="12">
        <f t="shared" si="2"/>
        <v>142301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16942</v>
      </c>
      <c r="C18" s="14">
        <v>10556</v>
      </c>
      <c r="D18" s="14">
        <v>14763</v>
      </c>
      <c r="E18" s="14">
        <v>1585</v>
      </c>
      <c r="F18" s="14">
        <v>10946</v>
      </c>
      <c r="G18" s="14">
        <v>16721</v>
      </c>
      <c r="H18" s="14">
        <v>14139</v>
      </c>
      <c r="I18" s="14">
        <v>15342</v>
      </c>
      <c r="J18" s="14">
        <v>10373</v>
      </c>
      <c r="K18" s="14">
        <v>14751</v>
      </c>
      <c r="L18" s="14">
        <v>4751</v>
      </c>
      <c r="M18" s="14">
        <v>3100</v>
      </c>
      <c r="N18" s="12">
        <f t="shared" si="2"/>
        <v>133969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21</v>
      </c>
      <c r="C19" s="14">
        <v>28</v>
      </c>
      <c r="D19" s="14">
        <v>23</v>
      </c>
      <c r="E19" s="14">
        <v>0</v>
      </c>
      <c r="F19" s="14">
        <v>18</v>
      </c>
      <c r="G19" s="14">
        <v>44</v>
      </c>
      <c r="H19" s="14">
        <v>20</v>
      </c>
      <c r="I19" s="14">
        <v>22</v>
      </c>
      <c r="J19" s="14">
        <v>16</v>
      </c>
      <c r="K19" s="14">
        <v>6</v>
      </c>
      <c r="L19" s="14">
        <v>9</v>
      </c>
      <c r="M19" s="14">
        <v>4</v>
      </c>
      <c r="N19" s="12">
        <f t="shared" si="2"/>
        <v>211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141910</v>
      </c>
      <c r="C20" s="18">
        <f>C21+C22+C23</f>
        <v>88403</v>
      </c>
      <c r="D20" s="18">
        <f>D21+D22+D23</f>
        <v>82217</v>
      </c>
      <c r="E20" s="18">
        <f>E21+E22+E23</f>
        <v>11279</v>
      </c>
      <c r="F20" s="18">
        <f aca="true" t="shared" si="6" ref="F20:M20">F21+F22+F23</f>
        <v>72780</v>
      </c>
      <c r="G20" s="18">
        <f t="shared" si="6"/>
        <v>115555</v>
      </c>
      <c r="H20" s="18">
        <f t="shared" si="6"/>
        <v>118699</v>
      </c>
      <c r="I20" s="18">
        <f t="shared" si="6"/>
        <v>113864</v>
      </c>
      <c r="J20" s="18">
        <f t="shared" si="6"/>
        <v>73502</v>
      </c>
      <c r="K20" s="18">
        <f t="shared" si="6"/>
        <v>110562</v>
      </c>
      <c r="L20" s="18">
        <f t="shared" si="6"/>
        <v>39119</v>
      </c>
      <c r="M20" s="18">
        <f t="shared" si="6"/>
        <v>24870</v>
      </c>
      <c r="N20" s="12">
        <f aca="true" t="shared" si="7" ref="N20:N26">SUM(B20:M20)</f>
        <v>992760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87163</v>
      </c>
      <c r="C21" s="14">
        <v>58225</v>
      </c>
      <c r="D21" s="14">
        <v>53447</v>
      </c>
      <c r="E21" s="14">
        <v>7481</v>
      </c>
      <c r="F21" s="14">
        <v>46659</v>
      </c>
      <c r="G21" s="14">
        <v>75739</v>
      </c>
      <c r="H21" s="14">
        <v>77301</v>
      </c>
      <c r="I21" s="14">
        <v>72861</v>
      </c>
      <c r="J21" s="14">
        <v>45689</v>
      </c>
      <c r="K21" s="14">
        <v>66288</v>
      </c>
      <c r="L21" s="14">
        <v>23495</v>
      </c>
      <c r="M21" s="14">
        <v>14449</v>
      </c>
      <c r="N21" s="12">
        <f t="shared" si="7"/>
        <v>628797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54159</v>
      </c>
      <c r="C22" s="14">
        <v>29701</v>
      </c>
      <c r="D22" s="14">
        <v>28528</v>
      </c>
      <c r="E22" s="14">
        <v>3729</v>
      </c>
      <c r="F22" s="14">
        <v>25771</v>
      </c>
      <c r="G22" s="14">
        <v>39045</v>
      </c>
      <c r="H22" s="14">
        <v>40837</v>
      </c>
      <c r="I22" s="14">
        <v>40625</v>
      </c>
      <c r="J22" s="14">
        <v>27511</v>
      </c>
      <c r="K22" s="14">
        <v>43890</v>
      </c>
      <c r="L22" s="14">
        <v>15459</v>
      </c>
      <c r="M22" s="14">
        <v>10340</v>
      </c>
      <c r="N22" s="12">
        <f t="shared" si="7"/>
        <v>359595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588</v>
      </c>
      <c r="C23" s="14">
        <v>477</v>
      </c>
      <c r="D23" s="14">
        <v>242</v>
      </c>
      <c r="E23" s="14">
        <v>69</v>
      </c>
      <c r="F23" s="14">
        <v>350</v>
      </c>
      <c r="G23" s="14">
        <v>771</v>
      </c>
      <c r="H23" s="14">
        <v>561</v>
      </c>
      <c r="I23" s="14">
        <v>378</v>
      </c>
      <c r="J23" s="14">
        <v>302</v>
      </c>
      <c r="K23" s="14">
        <v>384</v>
      </c>
      <c r="L23" s="14">
        <v>165</v>
      </c>
      <c r="M23" s="14">
        <v>81</v>
      </c>
      <c r="N23" s="12">
        <f t="shared" si="7"/>
        <v>4368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72201</v>
      </c>
      <c r="C24" s="14">
        <f>C25+C26</f>
        <v>59826</v>
      </c>
      <c r="D24" s="14">
        <f>D25+D26</f>
        <v>56954</v>
      </c>
      <c r="E24" s="14">
        <f>E25+E26</f>
        <v>9963</v>
      </c>
      <c r="F24" s="14">
        <f aca="true" t="shared" si="8" ref="F24:M24">F25+F26</f>
        <v>55855</v>
      </c>
      <c r="G24" s="14">
        <f t="shared" si="8"/>
        <v>86593</v>
      </c>
      <c r="H24" s="14">
        <f t="shared" si="8"/>
        <v>74881</v>
      </c>
      <c r="I24" s="14">
        <f t="shared" si="8"/>
        <v>54499</v>
      </c>
      <c r="J24" s="14">
        <f t="shared" si="8"/>
        <v>45545</v>
      </c>
      <c r="K24" s="14">
        <f t="shared" si="8"/>
        <v>45876</v>
      </c>
      <c r="L24" s="14">
        <f t="shared" si="8"/>
        <v>15066</v>
      </c>
      <c r="M24" s="14">
        <f t="shared" si="8"/>
        <v>7966</v>
      </c>
      <c r="N24" s="12">
        <f t="shared" si="7"/>
        <v>585225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72194</v>
      </c>
      <c r="C25" s="14">
        <v>59805</v>
      </c>
      <c r="D25" s="14">
        <v>56941</v>
      </c>
      <c r="E25" s="14">
        <v>9959</v>
      </c>
      <c r="F25" s="14">
        <v>55847</v>
      </c>
      <c r="G25" s="14">
        <v>86568</v>
      </c>
      <c r="H25" s="14">
        <v>74864</v>
      </c>
      <c r="I25" s="14">
        <v>54487</v>
      </c>
      <c r="J25" s="14">
        <v>45537</v>
      </c>
      <c r="K25" s="14">
        <v>45868</v>
      </c>
      <c r="L25" s="14">
        <v>15058</v>
      </c>
      <c r="M25" s="14">
        <v>7963</v>
      </c>
      <c r="N25" s="12">
        <f t="shared" si="7"/>
        <v>585091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</v>
      </c>
      <c r="C26" s="14">
        <v>21</v>
      </c>
      <c r="D26" s="14">
        <v>13</v>
      </c>
      <c r="E26" s="14">
        <v>4</v>
      </c>
      <c r="F26" s="14">
        <v>8</v>
      </c>
      <c r="G26" s="14">
        <v>25</v>
      </c>
      <c r="H26" s="14">
        <v>17</v>
      </c>
      <c r="I26" s="14">
        <v>12</v>
      </c>
      <c r="J26" s="14">
        <v>8</v>
      </c>
      <c r="K26" s="14">
        <v>8</v>
      </c>
      <c r="L26" s="14">
        <v>8</v>
      </c>
      <c r="M26" s="14">
        <v>3</v>
      </c>
      <c r="N26" s="12">
        <f t="shared" si="7"/>
        <v>134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928165.0612846998</v>
      </c>
      <c r="C36" s="61">
        <f aca="true" t="shared" si="11" ref="C36:M36">C37+C38+C39+C40</f>
        <v>666954.3898354999</v>
      </c>
      <c r="D36" s="61">
        <f t="shared" si="11"/>
        <v>654085.6502365</v>
      </c>
      <c r="E36" s="61">
        <f t="shared" si="11"/>
        <v>123856.06123919999</v>
      </c>
      <c r="F36" s="61">
        <f t="shared" si="11"/>
        <v>631483.6644222002</v>
      </c>
      <c r="G36" s="61">
        <f t="shared" si="11"/>
        <v>807257.9314000001</v>
      </c>
      <c r="H36" s="61">
        <f t="shared" si="11"/>
        <v>852422.1888</v>
      </c>
      <c r="I36" s="61">
        <f t="shared" si="11"/>
        <v>754426.85063</v>
      </c>
      <c r="J36" s="61">
        <f t="shared" si="11"/>
        <v>592534.5335101</v>
      </c>
      <c r="K36" s="61">
        <f t="shared" si="11"/>
        <v>705059.1973361599</v>
      </c>
      <c r="L36" s="61">
        <f t="shared" si="11"/>
        <v>323246.92884515</v>
      </c>
      <c r="M36" s="61">
        <f t="shared" si="11"/>
        <v>204481.39342848002</v>
      </c>
      <c r="N36" s="61">
        <f>N37+N38+N39+N40</f>
        <v>7243973.85096799</v>
      </c>
    </row>
    <row r="37" spans="1:14" ht="18.75" customHeight="1">
      <c r="A37" s="58" t="s">
        <v>55</v>
      </c>
      <c r="B37" s="55">
        <f aca="true" t="shared" si="12" ref="B37:M37">B29*B7</f>
        <v>927740.0939999999</v>
      </c>
      <c r="C37" s="55">
        <f t="shared" si="12"/>
        <v>666557.5643999999</v>
      </c>
      <c r="D37" s="55">
        <f t="shared" si="12"/>
        <v>643764.004</v>
      </c>
      <c r="E37" s="55">
        <f t="shared" si="12"/>
        <v>123517.66129999999</v>
      </c>
      <c r="F37" s="55">
        <f t="shared" si="12"/>
        <v>631216.1960000001</v>
      </c>
      <c r="G37" s="55">
        <f t="shared" si="12"/>
        <v>807045.0005000001</v>
      </c>
      <c r="H37" s="55">
        <f t="shared" si="12"/>
        <v>851950.728</v>
      </c>
      <c r="I37" s="55">
        <f t="shared" si="12"/>
        <v>754114.86</v>
      </c>
      <c r="J37" s="55">
        <f t="shared" si="12"/>
        <v>592159.5433</v>
      </c>
      <c r="K37" s="55">
        <f t="shared" si="12"/>
        <v>704587.6079</v>
      </c>
      <c r="L37" s="55">
        <f t="shared" si="12"/>
        <v>322945.5095</v>
      </c>
      <c r="M37" s="55">
        <f t="shared" si="12"/>
        <v>204384.73440000002</v>
      </c>
      <c r="N37" s="57">
        <f>SUM(B37:M37)</f>
        <v>7229983.5033</v>
      </c>
    </row>
    <row r="38" spans="1:14" ht="18.75" customHeight="1">
      <c r="A38" s="58" t="s">
        <v>56</v>
      </c>
      <c r="B38" s="55">
        <f aca="true" t="shared" si="13" ref="B38:M38">B30*B7</f>
        <v>-2832.1127153</v>
      </c>
      <c r="C38" s="55">
        <f t="shared" si="13"/>
        <v>-1995.6945644999998</v>
      </c>
      <c r="D38" s="55">
        <f t="shared" si="13"/>
        <v>-1968.7337635</v>
      </c>
      <c r="E38" s="55">
        <f t="shared" si="13"/>
        <v>-307.8800608</v>
      </c>
      <c r="F38" s="55">
        <f t="shared" si="13"/>
        <v>-1893.9315778</v>
      </c>
      <c r="G38" s="55">
        <f t="shared" si="13"/>
        <v>-2449.2291</v>
      </c>
      <c r="H38" s="55">
        <f t="shared" si="13"/>
        <v>-2426.0992</v>
      </c>
      <c r="I38" s="55">
        <f t="shared" si="13"/>
        <v>-2234.60937</v>
      </c>
      <c r="J38" s="55">
        <f t="shared" si="13"/>
        <v>-1743.6097899000001</v>
      </c>
      <c r="K38" s="55">
        <f t="shared" si="13"/>
        <v>-2130.65056384</v>
      </c>
      <c r="L38" s="55">
        <f t="shared" si="13"/>
        <v>-969.7406548499999</v>
      </c>
      <c r="M38" s="55">
        <f t="shared" si="13"/>
        <v>-622.38097152</v>
      </c>
      <c r="N38" s="25">
        <f>SUM(B38:M38)</f>
        <v>-21574.672332010003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-90762.59999999999</v>
      </c>
      <c r="C42" s="25">
        <f aca="true" t="shared" si="15" ref="C42:M42">+C43+C46+C54+C55</f>
        <v>-91411.5</v>
      </c>
      <c r="D42" s="25">
        <f t="shared" si="15"/>
        <v>-60522.6</v>
      </c>
      <c r="E42" s="25">
        <f t="shared" si="15"/>
        <v>-8274.8</v>
      </c>
      <c r="F42" s="25">
        <f t="shared" si="15"/>
        <v>-52082.8</v>
      </c>
      <c r="G42" s="25">
        <f t="shared" si="15"/>
        <v>-98632.8</v>
      </c>
      <c r="H42" s="25">
        <f t="shared" si="15"/>
        <v>-117567.4</v>
      </c>
      <c r="I42" s="25">
        <f t="shared" si="15"/>
        <v>-59569.6</v>
      </c>
      <c r="J42" s="25">
        <f t="shared" si="15"/>
        <v>-68578.6</v>
      </c>
      <c r="K42" s="25">
        <f t="shared" si="15"/>
        <v>-60752.4</v>
      </c>
      <c r="L42" s="25">
        <f t="shared" si="15"/>
        <v>-34507.8</v>
      </c>
      <c r="M42" s="25">
        <f t="shared" si="15"/>
        <v>-24298.800000000003</v>
      </c>
      <c r="N42" s="25">
        <f>+N43+N46+N54+N55</f>
        <v>-766961.7000000001</v>
      </c>
    </row>
    <row r="43" spans="1:14" ht="18.75" customHeight="1">
      <c r="A43" s="17" t="s">
        <v>60</v>
      </c>
      <c r="B43" s="26">
        <f>B44+B45</f>
        <v>-87662.2</v>
      </c>
      <c r="C43" s="26">
        <f>C44+C45</f>
        <v>-87738.2</v>
      </c>
      <c r="D43" s="26">
        <f>D44+D45</f>
        <v>-60522.6</v>
      </c>
      <c r="E43" s="26">
        <f>E44+E45</f>
        <v>-7774.8</v>
      </c>
      <c r="F43" s="26">
        <f aca="true" t="shared" si="16" ref="F43:M43">F44+F45</f>
        <v>-52082.8</v>
      </c>
      <c r="G43" s="26">
        <f t="shared" si="16"/>
        <v>-98632.8</v>
      </c>
      <c r="H43" s="26">
        <f t="shared" si="16"/>
        <v>-112647.2</v>
      </c>
      <c r="I43" s="26">
        <f t="shared" si="16"/>
        <v>-55525.6</v>
      </c>
      <c r="J43" s="26">
        <f t="shared" si="16"/>
        <v>-68578.6</v>
      </c>
      <c r="K43" s="26">
        <f t="shared" si="16"/>
        <v>-58056.4</v>
      </c>
      <c r="L43" s="26">
        <f t="shared" si="16"/>
        <v>-34507.8</v>
      </c>
      <c r="M43" s="26">
        <f t="shared" si="16"/>
        <v>-23894.4</v>
      </c>
      <c r="N43" s="25">
        <f aca="true" t="shared" si="17" ref="N43:N55">SUM(B43:M43)</f>
        <v>-747623.4</v>
      </c>
    </row>
    <row r="44" spans="1:25" ht="18.75" customHeight="1">
      <c r="A44" s="13" t="s">
        <v>61</v>
      </c>
      <c r="B44" s="20">
        <f>ROUND(-B9*$D$3,2)</f>
        <v>-87662.2</v>
      </c>
      <c r="C44" s="20">
        <f>ROUND(-C9*$D$3,2)</f>
        <v>-87738.2</v>
      </c>
      <c r="D44" s="20">
        <f>ROUND(-D9*$D$3,2)</f>
        <v>-60522.6</v>
      </c>
      <c r="E44" s="20">
        <f>ROUND(-E9*$D$3,2)</f>
        <v>-7774.8</v>
      </c>
      <c r="F44" s="20">
        <f aca="true" t="shared" si="18" ref="F44:M44">ROUND(-F9*$D$3,2)</f>
        <v>-52082.8</v>
      </c>
      <c r="G44" s="20">
        <f t="shared" si="18"/>
        <v>-98632.8</v>
      </c>
      <c r="H44" s="20">
        <f t="shared" si="18"/>
        <v>-112647.2</v>
      </c>
      <c r="I44" s="20">
        <f t="shared" si="18"/>
        <v>-55525.6</v>
      </c>
      <c r="J44" s="20">
        <f t="shared" si="18"/>
        <v>-68578.6</v>
      </c>
      <c r="K44" s="20">
        <f t="shared" si="18"/>
        <v>-58056.4</v>
      </c>
      <c r="L44" s="20">
        <f t="shared" si="18"/>
        <v>-34507.8</v>
      </c>
      <c r="M44" s="20">
        <f t="shared" si="18"/>
        <v>-23894.4</v>
      </c>
      <c r="N44" s="47">
        <f t="shared" si="17"/>
        <v>-747623.4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-3100.4</v>
      </c>
      <c r="C46" s="26">
        <f aca="true" t="shared" si="20" ref="C46:M46">SUM(C47:C53)</f>
        <v>-3673.3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-4920.2</v>
      </c>
      <c r="I46" s="26">
        <f t="shared" si="20"/>
        <v>-4044</v>
      </c>
      <c r="J46" s="26">
        <f t="shared" si="20"/>
        <v>0</v>
      </c>
      <c r="K46" s="26">
        <f t="shared" si="20"/>
        <v>-2696</v>
      </c>
      <c r="L46" s="26">
        <f t="shared" si="20"/>
        <v>0</v>
      </c>
      <c r="M46" s="26">
        <f t="shared" si="20"/>
        <v>-404.4</v>
      </c>
      <c r="N46" s="26">
        <f>SUM(N47:N53)</f>
        <v>-19338.300000000003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-3100.4</v>
      </c>
      <c r="C51" s="24">
        <v>-3673.3</v>
      </c>
      <c r="D51" s="24">
        <v>0</v>
      </c>
      <c r="E51" s="24">
        <v>0</v>
      </c>
      <c r="F51" s="24">
        <v>0</v>
      </c>
      <c r="G51" s="24">
        <v>0</v>
      </c>
      <c r="H51" s="24">
        <v>-4920.2</v>
      </c>
      <c r="I51" s="24">
        <v>-4044</v>
      </c>
      <c r="J51" s="24">
        <v>0</v>
      </c>
      <c r="K51" s="24">
        <v>-2696</v>
      </c>
      <c r="L51" s="24">
        <v>0</v>
      </c>
      <c r="M51" s="24">
        <v>-404.4</v>
      </c>
      <c r="N51" s="24">
        <f t="shared" si="17"/>
        <v>-18838.300000000003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837402.4612846998</v>
      </c>
      <c r="C57" s="29">
        <f t="shared" si="21"/>
        <v>575542.8898354999</v>
      </c>
      <c r="D57" s="29">
        <f t="shared" si="21"/>
        <v>593563.0502365</v>
      </c>
      <c r="E57" s="29">
        <f t="shared" si="21"/>
        <v>115581.26123919999</v>
      </c>
      <c r="F57" s="29">
        <f t="shared" si="21"/>
        <v>579400.8644222001</v>
      </c>
      <c r="G57" s="29">
        <f t="shared" si="21"/>
        <v>708625.1314000001</v>
      </c>
      <c r="H57" s="29">
        <f t="shared" si="21"/>
        <v>734854.7888</v>
      </c>
      <c r="I57" s="29">
        <f t="shared" si="21"/>
        <v>694857.25063</v>
      </c>
      <c r="J57" s="29">
        <f t="shared" si="21"/>
        <v>523955.9335101</v>
      </c>
      <c r="K57" s="29">
        <f t="shared" si="21"/>
        <v>644306.7973361599</v>
      </c>
      <c r="L57" s="29">
        <f t="shared" si="21"/>
        <v>288739.12884515</v>
      </c>
      <c r="M57" s="29">
        <f t="shared" si="21"/>
        <v>180182.59342848003</v>
      </c>
      <c r="N57" s="29">
        <f>SUM(B57:M57)</f>
        <v>6477012.150967991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837402.4600000001</v>
      </c>
      <c r="C60" s="36">
        <f aca="true" t="shared" si="22" ref="C60:M60">SUM(C61:C74)</f>
        <v>575542.9</v>
      </c>
      <c r="D60" s="36">
        <f t="shared" si="22"/>
        <v>593563.05</v>
      </c>
      <c r="E60" s="36">
        <f t="shared" si="22"/>
        <v>115581.26</v>
      </c>
      <c r="F60" s="36">
        <f t="shared" si="22"/>
        <v>579400.87</v>
      </c>
      <c r="G60" s="36">
        <f t="shared" si="22"/>
        <v>708625.13</v>
      </c>
      <c r="H60" s="36">
        <f t="shared" si="22"/>
        <v>734854.79</v>
      </c>
      <c r="I60" s="36">
        <f t="shared" si="22"/>
        <v>694857.25</v>
      </c>
      <c r="J60" s="36">
        <f t="shared" si="22"/>
        <v>523955.93</v>
      </c>
      <c r="K60" s="36">
        <f t="shared" si="22"/>
        <v>644306.8</v>
      </c>
      <c r="L60" s="36">
        <f t="shared" si="22"/>
        <v>288739.13</v>
      </c>
      <c r="M60" s="36">
        <f t="shared" si="22"/>
        <v>180182.59</v>
      </c>
      <c r="N60" s="29">
        <f>SUM(N61:N74)</f>
        <v>6477012.159999999</v>
      </c>
    </row>
    <row r="61" spans="1:15" ht="18.75" customHeight="1">
      <c r="A61" s="17" t="s">
        <v>75</v>
      </c>
      <c r="B61" s="36">
        <v>162191.67</v>
      </c>
      <c r="C61" s="36">
        <v>167692.1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329883.77</v>
      </c>
      <c r="O61"/>
    </row>
    <row r="62" spans="1:15" ht="18.75" customHeight="1">
      <c r="A62" s="17" t="s">
        <v>76</v>
      </c>
      <c r="B62" s="36">
        <v>675210.79</v>
      </c>
      <c r="C62" s="36">
        <v>407850.8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1083061.59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593563.05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593563.05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115581.26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115581.26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579400.87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579400.87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708625.13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708625.13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568586.04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568586.04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166268.75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166268.75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694857.25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694857.25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523955.93</v>
      </c>
      <c r="K70" s="35">
        <v>0</v>
      </c>
      <c r="L70" s="35">
        <v>0</v>
      </c>
      <c r="M70" s="35">
        <v>0</v>
      </c>
      <c r="N70" s="29">
        <f t="shared" si="23"/>
        <v>523955.93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644306.8</v>
      </c>
      <c r="L71" s="35">
        <v>0</v>
      </c>
      <c r="M71" s="62"/>
      <c r="N71" s="26">
        <f t="shared" si="23"/>
        <v>644306.8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288739.13</v>
      </c>
      <c r="M72" s="35">
        <v>0</v>
      </c>
      <c r="N72" s="29">
        <f t="shared" si="23"/>
        <v>288739.13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180182.59</v>
      </c>
      <c r="N73" s="26">
        <f t="shared" si="23"/>
        <v>180182.59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2.2752633641437936</v>
      </c>
      <c r="C78" s="45">
        <v>2.2376142124254965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1.9796184268352843</v>
      </c>
      <c r="C79" s="45">
        <v>1.8670253089588187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1.815343134881459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2.527004289457899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2.119897894556942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1.6809433834262384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1.977904413663964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1.9336797830970027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1.920394172406771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2.163269042083992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2.068283402425291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2.4561903335370996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2.4054370580237157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2017-02-07T17:29:34Z</dcterms:modified>
  <cp:category/>
  <cp:version/>
  <cp:contentType/>
  <cp:contentStatus/>
</cp:coreProperties>
</file>