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<sst xmlns="http://schemas.openxmlformats.org/spreadsheetml/2006/main" count="105" uniqueCount="103">
  <si>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</si>
  <si>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</si>
  <si>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</si>
  <si>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</si>
  <si>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</si>
  <si>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</si>
  <si>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</si>
  <si>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</si>
  <si>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</si>
  <si>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</si>
  <si>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</si>
  <si>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</si>
  <si>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</si>
  <si>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</si>
  <si>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</si>
  <si>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</si>
  <si>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</si>
  <si>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</si>
  <si>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</si>
  <si>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</si>
  <si>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</si>
  <si>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</si>
  <si>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</si>
  <si>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</si>
  <si>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</si>
  <si>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</si>
  <si>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</si>
  <si>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</si>
  <si>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</si>
  <si>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</si>
  <si>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</si>
  <si>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</si>
  <si>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</si>
  <si>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</si>
  <si>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</si>
  <si>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</si>
  <si>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</si>
  <si>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</si>
  <si>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</si>
  <si>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</si>
  <si>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</si>
  <si>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</si>
  <si>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</si>
  <si>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</si>
  <si>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</si>
  <si>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</si>
  <si>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</si>
  <si>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</si>
  <si>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</si>
  <si>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</si>
  <si>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</si>
  <si>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</si>
  <si>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</si>
  <si>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</si>
  <si>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</si>
  <si>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</si>
  <si>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</si>
  <si>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</si>
  <si>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</si>
  <si>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</si>
  <si>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</si>
  <si>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</si>
  <si>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</si>
  <si>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</si>
  <si>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</si>
  <si>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</si>
  <si>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</si>
  <si>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</si>
  <si>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</si>
  <si>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</si>
  <si>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</si>
  <si>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</si>
  <si>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</si>
  <si>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</si>
  <si>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</si>
  <si>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</si>
  <si>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</si>
  <si>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</si>
  <si>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</si>
  <si>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</si>
  <si>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</si>
  <si>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</si>
  <si>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</si>
  <si>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</si>
  <si>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</si>
  <si>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</si>
  <si>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</si>
  <si>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</si>
  <si>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</si>
  <si>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</si>
  <si>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</si>
  <si>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</si>
  <si>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</si>
  <si>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</si>
  <si>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</si>
  <si>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</si>
  <si>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</si>
  <si>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</si>
  <si>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</si>
  <si>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</si>
  <si>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</si>
  <si>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</si>
  <si>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21/01/17 - VENCIMENTO 06/02/17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</si>
</sst>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297292</v>
      </c>
      <c r="C7" s="10">
        <f>C8+C20+C24</f>
        <v>197495</v>
      </c>
      <c r="D7" s="10">
        <f>D8+D20+D24</f>
        <v>244668</v>
      </c>
      <c r="E7" s="10">
        <f>E8+E20+E24</f>
        <v>36969</v>
      </c>
      <c r="F7" s="10">
        <f aca="true" t="shared" si="0" ref="F7:M7">F8+F20+F24</f>
        <v>192445</v>
      </c>
      <c r="G7" s="10">
        <f t="shared" si="0"/>
        <v>293988</v>
      </c>
      <c r="H7" s="10">
        <f t="shared" si="0"/>
        <v>278914</v>
      </c>
      <c r="I7" s="10">
        <f t="shared" si="0"/>
        <v>268990</v>
      </c>
      <c r="J7" s="10">
        <f t="shared" si="0"/>
        <v>187016</v>
      </c>
      <c r="K7" s="10">
        <f t="shared" si="0"/>
        <v>253158</v>
      </c>
      <c r="L7" s="10">
        <f t="shared" si="0"/>
        <v>77578</v>
      </c>
      <c r="M7" s="10">
        <f t="shared" si="0"/>
        <v>47423</v>
      </c>
      <c r="N7" s="10">
        <f>+N8+N20+N24</f>
        <v>2375936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163928</v>
      </c>
      <c r="C8" s="12">
        <f>+C9+C12+C16</f>
        <v>115325</v>
      </c>
      <c r="D8" s="12">
        <f>+D9+D12+D16</f>
        <v>150381</v>
      </c>
      <c r="E8" s="12">
        <f>+E9+E12+E16</f>
        <v>21049</v>
      </c>
      <c r="F8" s="12">
        <f aca="true" t="shared" si="1" ref="F8:M8">+F9+F12+F16</f>
        <v>110818</v>
      </c>
      <c r="G8" s="12">
        <f t="shared" si="1"/>
        <v>172972</v>
      </c>
      <c r="H8" s="12">
        <f t="shared" si="1"/>
        <v>159491</v>
      </c>
      <c r="I8" s="12">
        <f t="shared" si="1"/>
        <v>156480</v>
      </c>
      <c r="J8" s="12">
        <f t="shared" si="1"/>
        <v>110961</v>
      </c>
      <c r="K8" s="12">
        <f t="shared" si="1"/>
        <v>144260</v>
      </c>
      <c r="L8" s="12">
        <f t="shared" si="1"/>
        <v>47438</v>
      </c>
      <c r="M8" s="12">
        <f t="shared" si="1"/>
        <v>30558</v>
      </c>
      <c r="N8" s="12">
        <f>SUM(B8:M8)</f>
        <v>1383661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19316</v>
      </c>
      <c r="C9" s="14">
        <v>17404</v>
      </c>
      <c r="D9" s="14">
        <v>15218</v>
      </c>
      <c r="E9" s="14">
        <v>1729</v>
      </c>
      <c r="F9" s="14">
        <v>11709</v>
      </c>
      <c r="G9" s="14">
        <v>21420</v>
      </c>
      <c r="H9" s="14">
        <v>24924</v>
      </c>
      <c r="I9" s="14">
        <v>13670</v>
      </c>
      <c r="J9" s="14">
        <v>16328</v>
      </c>
      <c r="K9" s="14">
        <v>14988</v>
      </c>
      <c r="L9" s="14">
        <v>6536</v>
      </c>
      <c r="M9" s="14">
        <v>4298</v>
      </c>
      <c r="N9" s="12">
        <f aca="true" t="shared" si="2" ref="N9:N19">SUM(B9:M9)</f>
        <v>167540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19316</v>
      </c>
      <c r="C10" s="14">
        <f>+C9-C11</f>
        <v>17404</v>
      </c>
      <c r="D10" s="14">
        <f>+D9-D11</f>
        <v>15218</v>
      </c>
      <c r="E10" s="14">
        <f>+E9-E11</f>
        <v>1729</v>
      </c>
      <c r="F10" s="14">
        <f aca="true" t="shared" si="3" ref="F10:M10">+F9-F11</f>
        <v>11709</v>
      </c>
      <c r="G10" s="14">
        <f t="shared" si="3"/>
        <v>21420</v>
      </c>
      <c r="H10" s="14">
        <f t="shared" si="3"/>
        <v>24924</v>
      </c>
      <c r="I10" s="14">
        <f t="shared" si="3"/>
        <v>13670</v>
      </c>
      <c r="J10" s="14">
        <f t="shared" si="3"/>
        <v>16328</v>
      </c>
      <c r="K10" s="14">
        <f t="shared" si="3"/>
        <v>14988</v>
      </c>
      <c r="L10" s="14">
        <f t="shared" si="3"/>
        <v>6536</v>
      </c>
      <c r="M10" s="14">
        <f t="shared" si="3"/>
        <v>4298</v>
      </c>
      <c r="N10" s="12">
        <f t="shared" si="2"/>
        <v>167540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119114</v>
      </c>
      <c r="C12" s="14">
        <f>C13+C14+C15</f>
        <v>82390</v>
      </c>
      <c r="D12" s="14">
        <f>D13+D14+D15</f>
        <v>114253</v>
      </c>
      <c r="E12" s="14">
        <f>E13+E14+E15</f>
        <v>16424</v>
      </c>
      <c r="F12" s="14">
        <f aca="true" t="shared" si="4" ref="F12:M12">F13+F14+F15</f>
        <v>83401</v>
      </c>
      <c r="G12" s="14">
        <f t="shared" si="4"/>
        <v>126846</v>
      </c>
      <c r="H12" s="14">
        <f t="shared" si="4"/>
        <v>112058</v>
      </c>
      <c r="I12" s="14">
        <f t="shared" si="4"/>
        <v>117985</v>
      </c>
      <c r="J12" s="14">
        <f t="shared" si="4"/>
        <v>77816</v>
      </c>
      <c r="K12" s="14">
        <f t="shared" si="4"/>
        <v>103414</v>
      </c>
      <c r="L12" s="14">
        <f t="shared" si="4"/>
        <v>34315</v>
      </c>
      <c r="M12" s="14">
        <f t="shared" si="4"/>
        <v>22542</v>
      </c>
      <c r="N12" s="12">
        <f t="shared" si="2"/>
        <v>1010558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65144</v>
      </c>
      <c r="C13" s="14">
        <v>46192</v>
      </c>
      <c r="D13" s="14">
        <v>60280</v>
      </c>
      <c r="E13" s="14">
        <v>8932</v>
      </c>
      <c r="F13" s="14">
        <v>44840</v>
      </c>
      <c r="G13" s="14">
        <v>69113</v>
      </c>
      <c r="H13" s="14">
        <v>63046</v>
      </c>
      <c r="I13" s="14">
        <v>65318</v>
      </c>
      <c r="J13" s="14">
        <v>41713</v>
      </c>
      <c r="K13" s="14">
        <v>54368</v>
      </c>
      <c r="L13" s="14">
        <v>17326</v>
      </c>
      <c r="M13" s="14">
        <v>11052</v>
      </c>
      <c r="N13" s="12">
        <f t="shared" si="2"/>
        <v>547324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53472</v>
      </c>
      <c r="C14" s="14">
        <v>35692</v>
      </c>
      <c r="D14" s="14">
        <v>53618</v>
      </c>
      <c r="E14" s="14">
        <v>7403</v>
      </c>
      <c r="F14" s="14">
        <v>38192</v>
      </c>
      <c r="G14" s="14">
        <v>56934</v>
      </c>
      <c r="H14" s="14">
        <v>48371</v>
      </c>
      <c r="I14" s="14">
        <v>52285</v>
      </c>
      <c r="J14" s="14">
        <v>35724</v>
      </c>
      <c r="K14" s="14">
        <v>48592</v>
      </c>
      <c r="L14" s="14">
        <v>16824</v>
      </c>
      <c r="M14" s="14">
        <v>11414</v>
      </c>
      <c r="N14" s="12">
        <f t="shared" si="2"/>
        <v>458521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498</v>
      </c>
      <c r="C15" s="14">
        <v>506</v>
      </c>
      <c r="D15" s="14">
        <v>355</v>
      </c>
      <c r="E15" s="14">
        <v>89</v>
      </c>
      <c r="F15" s="14">
        <v>369</v>
      </c>
      <c r="G15" s="14">
        <v>799</v>
      </c>
      <c r="H15" s="14">
        <v>641</v>
      </c>
      <c r="I15" s="14">
        <v>382</v>
      </c>
      <c r="J15" s="14">
        <v>379</v>
      </c>
      <c r="K15" s="14">
        <v>454</v>
      </c>
      <c r="L15" s="14">
        <v>165</v>
      </c>
      <c r="M15" s="14">
        <v>76</v>
      </c>
      <c r="N15" s="12">
        <f t="shared" si="2"/>
        <v>4713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25498</v>
      </c>
      <c r="C16" s="14">
        <f>C17+C18+C19</f>
        <v>15531</v>
      </c>
      <c r="D16" s="14">
        <f>D17+D18+D19</f>
        <v>20910</v>
      </c>
      <c r="E16" s="14">
        <f>E17+E18+E19</f>
        <v>2896</v>
      </c>
      <c r="F16" s="14">
        <f aca="true" t="shared" si="5" ref="F16:M16">F17+F18+F19</f>
        <v>15708</v>
      </c>
      <c r="G16" s="14">
        <f t="shared" si="5"/>
        <v>24706</v>
      </c>
      <c r="H16" s="14">
        <f t="shared" si="5"/>
        <v>22509</v>
      </c>
      <c r="I16" s="14">
        <f t="shared" si="5"/>
        <v>24825</v>
      </c>
      <c r="J16" s="14">
        <f t="shared" si="5"/>
        <v>16817</v>
      </c>
      <c r="K16" s="14">
        <f t="shared" si="5"/>
        <v>25858</v>
      </c>
      <c r="L16" s="14">
        <f t="shared" si="5"/>
        <v>6587</v>
      </c>
      <c r="M16" s="14">
        <f t="shared" si="5"/>
        <v>3718</v>
      </c>
      <c r="N16" s="12">
        <f t="shared" si="2"/>
        <v>205563</v>
      </c>
    </row>
    <row r="17" spans="1:25" ht="18.75" customHeight="1">
      <c r="A17" s="15" t="s">
        <v>16</v>
      </c>
      <c r="B17" s="14">
        <v>12640</v>
      </c>
      <c r="C17" s="14">
        <v>8156</v>
      </c>
      <c r="D17" s="14">
        <v>8956</v>
      </c>
      <c r="E17" s="14">
        <v>1440</v>
      </c>
      <c r="F17" s="14">
        <v>7349</v>
      </c>
      <c r="G17" s="14">
        <v>12321</v>
      </c>
      <c r="H17" s="14">
        <v>11416</v>
      </c>
      <c r="I17" s="14">
        <v>12449</v>
      </c>
      <c r="J17" s="14">
        <v>8249</v>
      </c>
      <c r="K17" s="14">
        <v>12553</v>
      </c>
      <c r="L17" s="14">
        <v>2998</v>
      </c>
      <c r="M17" s="14">
        <v>1587</v>
      </c>
      <c r="N17" s="12">
        <f t="shared" si="2"/>
        <v>100114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12841</v>
      </c>
      <c r="C18" s="14">
        <v>7358</v>
      </c>
      <c r="D18" s="14">
        <v>11935</v>
      </c>
      <c r="E18" s="14">
        <v>1456</v>
      </c>
      <c r="F18" s="14">
        <v>8341</v>
      </c>
      <c r="G18" s="14">
        <v>12357</v>
      </c>
      <c r="H18" s="14">
        <v>11074</v>
      </c>
      <c r="I18" s="14">
        <v>12367</v>
      </c>
      <c r="J18" s="14">
        <v>8559</v>
      </c>
      <c r="K18" s="14">
        <v>13293</v>
      </c>
      <c r="L18" s="14">
        <v>3584</v>
      </c>
      <c r="M18" s="14">
        <v>2127</v>
      </c>
      <c r="N18" s="12">
        <f t="shared" si="2"/>
        <v>105292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17</v>
      </c>
      <c r="C19" s="14">
        <v>17</v>
      </c>
      <c r="D19" s="14">
        <v>19</v>
      </c>
      <c r="E19" s="14">
        <v>0</v>
      </c>
      <c r="F19" s="14">
        <v>18</v>
      </c>
      <c r="G19" s="14">
        <v>28</v>
      </c>
      <c r="H19" s="14">
        <v>19</v>
      </c>
      <c r="I19" s="14">
        <v>9</v>
      </c>
      <c r="J19" s="14">
        <v>9</v>
      </c>
      <c r="K19" s="14">
        <v>12</v>
      </c>
      <c r="L19" s="14">
        <v>5</v>
      </c>
      <c r="M19" s="14">
        <v>4</v>
      </c>
      <c r="N19" s="12">
        <f t="shared" si="2"/>
        <v>157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86316</v>
      </c>
      <c r="C20" s="18">
        <f>C21+C22+C23</f>
        <v>48679</v>
      </c>
      <c r="D20" s="18">
        <f>D21+D22+D23</f>
        <v>56613</v>
      </c>
      <c r="E20" s="18">
        <f>E21+E22+E23</f>
        <v>8784</v>
      </c>
      <c r="F20" s="18">
        <f aca="true" t="shared" si="6" ref="F20:M20">F21+F22+F23</f>
        <v>46578</v>
      </c>
      <c r="G20" s="18">
        <f t="shared" si="6"/>
        <v>69230</v>
      </c>
      <c r="H20" s="18">
        <f t="shared" si="6"/>
        <v>71838</v>
      </c>
      <c r="I20" s="18">
        <f t="shared" si="6"/>
        <v>75153</v>
      </c>
      <c r="J20" s="18">
        <f t="shared" si="6"/>
        <v>46082</v>
      </c>
      <c r="K20" s="18">
        <f t="shared" si="6"/>
        <v>76488</v>
      </c>
      <c r="L20" s="18">
        <f t="shared" si="6"/>
        <v>21383</v>
      </c>
      <c r="M20" s="18">
        <f t="shared" si="6"/>
        <v>12502</v>
      </c>
      <c r="N20" s="12">
        <f aca="true" t="shared" si="7" ref="N20:N26">SUM(B20:M20)</f>
        <v>619646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50798</v>
      </c>
      <c r="C21" s="14">
        <v>30804</v>
      </c>
      <c r="D21" s="14">
        <v>33530</v>
      </c>
      <c r="E21" s="14">
        <v>5310</v>
      </c>
      <c r="F21" s="14">
        <v>27696</v>
      </c>
      <c r="G21" s="14">
        <v>41833</v>
      </c>
      <c r="H21" s="14">
        <v>44279</v>
      </c>
      <c r="I21" s="14">
        <v>44851</v>
      </c>
      <c r="J21" s="14">
        <v>27157</v>
      </c>
      <c r="K21" s="14">
        <v>42644</v>
      </c>
      <c r="L21" s="14">
        <v>11662</v>
      </c>
      <c r="M21" s="14">
        <v>6785</v>
      </c>
      <c r="N21" s="12">
        <f t="shared" si="7"/>
        <v>367349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35257</v>
      </c>
      <c r="C22" s="14">
        <v>17701</v>
      </c>
      <c r="D22" s="14">
        <v>22948</v>
      </c>
      <c r="E22" s="14">
        <v>3447</v>
      </c>
      <c r="F22" s="14">
        <v>18721</v>
      </c>
      <c r="G22" s="14">
        <v>27131</v>
      </c>
      <c r="H22" s="14">
        <v>27325</v>
      </c>
      <c r="I22" s="14">
        <v>30122</v>
      </c>
      <c r="J22" s="14">
        <v>18763</v>
      </c>
      <c r="K22" s="14">
        <v>33587</v>
      </c>
      <c r="L22" s="14">
        <v>9640</v>
      </c>
      <c r="M22" s="14">
        <v>5683</v>
      </c>
      <c r="N22" s="12">
        <f t="shared" si="7"/>
        <v>250325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261</v>
      </c>
      <c r="C23" s="14">
        <v>174</v>
      </c>
      <c r="D23" s="14">
        <v>135</v>
      </c>
      <c r="E23" s="14">
        <v>27</v>
      </c>
      <c r="F23" s="14">
        <v>161</v>
      </c>
      <c r="G23" s="14">
        <v>266</v>
      </c>
      <c r="H23" s="14">
        <v>234</v>
      </c>
      <c r="I23" s="14">
        <v>180</v>
      </c>
      <c r="J23" s="14">
        <v>162</v>
      </c>
      <c r="K23" s="14">
        <v>257</v>
      </c>
      <c r="L23" s="14">
        <v>81</v>
      </c>
      <c r="M23" s="14">
        <v>34</v>
      </c>
      <c r="N23" s="12">
        <f t="shared" si="7"/>
        <v>1972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47048</v>
      </c>
      <c r="C24" s="14">
        <f>C25+C26</f>
        <v>33491</v>
      </c>
      <c r="D24" s="14">
        <f>D25+D26</f>
        <v>37674</v>
      </c>
      <c r="E24" s="14">
        <f>E25+E26</f>
        <v>7136</v>
      </c>
      <c r="F24" s="14">
        <f aca="true" t="shared" si="8" ref="F24:M24">F25+F26</f>
        <v>35049</v>
      </c>
      <c r="G24" s="14">
        <f t="shared" si="8"/>
        <v>51786</v>
      </c>
      <c r="H24" s="14">
        <f t="shared" si="8"/>
        <v>47585</v>
      </c>
      <c r="I24" s="14">
        <f t="shared" si="8"/>
        <v>37357</v>
      </c>
      <c r="J24" s="14">
        <f t="shared" si="8"/>
        <v>29973</v>
      </c>
      <c r="K24" s="14">
        <f t="shared" si="8"/>
        <v>32410</v>
      </c>
      <c r="L24" s="14">
        <f t="shared" si="8"/>
        <v>8757</v>
      </c>
      <c r="M24" s="14">
        <f t="shared" si="8"/>
        <v>4363</v>
      </c>
      <c r="N24" s="12">
        <f t="shared" si="7"/>
        <v>372629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47045</v>
      </c>
      <c r="C25" s="14">
        <v>33480</v>
      </c>
      <c r="D25" s="14">
        <v>37664</v>
      </c>
      <c r="E25" s="14">
        <v>7135</v>
      </c>
      <c r="F25" s="14">
        <v>35041</v>
      </c>
      <c r="G25" s="14">
        <v>51779</v>
      </c>
      <c r="H25" s="14">
        <v>47570</v>
      </c>
      <c r="I25" s="14">
        <v>37355</v>
      </c>
      <c r="J25" s="14">
        <v>29967</v>
      </c>
      <c r="K25" s="14">
        <v>32404</v>
      </c>
      <c r="L25" s="14">
        <v>8751</v>
      </c>
      <c r="M25" s="14">
        <v>4362</v>
      </c>
      <c r="N25" s="12">
        <f t="shared" si="7"/>
        <v>372553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</v>
      </c>
      <c r="C26" s="14">
        <v>11</v>
      </c>
      <c r="D26" s="14">
        <v>10</v>
      </c>
      <c r="E26" s="14">
        <v>1</v>
      </c>
      <c r="F26" s="14">
        <v>8</v>
      </c>
      <c r="G26" s="14">
        <v>7</v>
      </c>
      <c r="H26" s="14">
        <v>15</v>
      </c>
      <c r="I26" s="14">
        <v>2</v>
      </c>
      <c r="J26" s="14">
        <v>6</v>
      </c>
      <c r="K26" s="14">
        <v>6</v>
      </c>
      <c r="L26" s="14">
        <v>6</v>
      </c>
      <c r="M26" s="14">
        <v>1</v>
      </c>
      <c r="N26" s="12">
        <f t="shared" si="7"/>
        <v>76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604680.4192143199</v>
      </c>
      <c r="C36" s="61">
        <f aca="true" t="shared" si="11" ref="C36:M36">C37+C38+C39+C40</f>
        <v>388402.5210975</v>
      </c>
      <c r="D36" s="61">
        <f t="shared" si="11"/>
        <v>454955.9712334</v>
      </c>
      <c r="E36" s="61">
        <f t="shared" si="11"/>
        <v>93579.63242959998</v>
      </c>
      <c r="F36" s="61">
        <f t="shared" si="11"/>
        <v>408728.79931225005</v>
      </c>
      <c r="G36" s="61">
        <f t="shared" si="11"/>
        <v>495209.6552</v>
      </c>
      <c r="H36" s="61">
        <f t="shared" si="11"/>
        <v>549820.0226</v>
      </c>
      <c r="I36" s="61">
        <f t="shared" si="11"/>
        <v>517369.73508199997</v>
      </c>
      <c r="J36" s="61">
        <f t="shared" si="11"/>
        <v>405238.00264880003</v>
      </c>
      <c r="K36" s="61">
        <f t="shared" si="11"/>
        <v>524272.21194207994</v>
      </c>
      <c r="L36" s="61">
        <f t="shared" si="11"/>
        <v>191068.17527654</v>
      </c>
      <c r="M36" s="61">
        <f t="shared" si="11"/>
        <v>114390.95425088</v>
      </c>
      <c r="N36" s="61">
        <f>N37+N38+N39+N40</f>
        <v>4747716.100287369</v>
      </c>
    </row>
    <row r="37" spans="1:14" ht="18.75" customHeight="1">
      <c r="A37" s="58" t="s">
        <v>55</v>
      </c>
      <c r="B37" s="55">
        <f aca="true" t="shared" si="12" ref="B37:M37">B29*B7</f>
        <v>603264.9264</v>
      </c>
      <c r="C37" s="55">
        <f t="shared" si="12"/>
        <v>387169.198</v>
      </c>
      <c r="D37" s="55">
        <f t="shared" si="12"/>
        <v>444023.4864</v>
      </c>
      <c r="E37" s="55">
        <f t="shared" si="12"/>
        <v>93165.57689999999</v>
      </c>
      <c r="F37" s="55">
        <f t="shared" si="12"/>
        <v>407790.955</v>
      </c>
      <c r="G37" s="55">
        <f t="shared" si="12"/>
        <v>494046.83400000003</v>
      </c>
      <c r="H37" s="55">
        <f t="shared" si="12"/>
        <v>548484.3809999999</v>
      </c>
      <c r="I37" s="55">
        <f t="shared" si="12"/>
        <v>516353.20399999997</v>
      </c>
      <c r="J37" s="55">
        <f t="shared" si="12"/>
        <v>404309.89040000003</v>
      </c>
      <c r="K37" s="55">
        <f t="shared" si="12"/>
        <v>523252.27019999997</v>
      </c>
      <c r="L37" s="55">
        <f t="shared" si="12"/>
        <v>190368.6542</v>
      </c>
      <c r="M37" s="55">
        <f t="shared" si="12"/>
        <v>114019.1189</v>
      </c>
      <c r="N37" s="57">
        <f>SUM(B37:M37)</f>
        <v>4726248.495399999</v>
      </c>
    </row>
    <row r="38" spans="1:14" ht="18.75" customHeight="1">
      <c r="A38" s="58" t="s">
        <v>56</v>
      </c>
      <c r="B38" s="55">
        <f aca="true" t="shared" si="13" ref="B38:M38">B30*B7</f>
        <v>-1841.58718568</v>
      </c>
      <c r="C38" s="55">
        <f t="shared" si="13"/>
        <v>-1159.1969024999999</v>
      </c>
      <c r="D38" s="55">
        <f t="shared" si="13"/>
        <v>-1357.8951665999998</v>
      </c>
      <c r="E38" s="55">
        <f t="shared" si="13"/>
        <v>-232.2244704</v>
      </c>
      <c r="F38" s="55">
        <f t="shared" si="13"/>
        <v>-1223.55568775</v>
      </c>
      <c r="G38" s="55">
        <f t="shared" si="13"/>
        <v>-1499.3388000000002</v>
      </c>
      <c r="H38" s="55">
        <f t="shared" si="13"/>
        <v>-1561.9184</v>
      </c>
      <c r="I38" s="55">
        <f t="shared" si="13"/>
        <v>-1530.068918</v>
      </c>
      <c r="J38" s="55">
        <f t="shared" si="13"/>
        <v>-1190.4877512</v>
      </c>
      <c r="K38" s="55">
        <f t="shared" si="13"/>
        <v>-1582.29825792</v>
      </c>
      <c r="L38" s="55">
        <f t="shared" si="13"/>
        <v>-571.63892346</v>
      </c>
      <c r="M38" s="55">
        <f t="shared" si="13"/>
        <v>-347.20464912</v>
      </c>
      <c r="N38" s="25">
        <f>SUM(B38:M38)</f>
        <v>-14097.415112629998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-73400.8</v>
      </c>
      <c r="C42" s="25">
        <f aca="true" t="shared" si="15" ref="C42:M42">+C43+C46+C54+C55</f>
        <v>-66135.2</v>
      </c>
      <c r="D42" s="25">
        <f t="shared" si="15"/>
        <v>-57828.4</v>
      </c>
      <c r="E42" s="25">
        <f t="shared" si="15"/>
        <v>-7070.2</v>
      </c>
      <c r="F42" s="25">
        <f t="shared" si="15"/>
        <v>-44494.2</v>
      </c>
      <c r="G42" s="25">
        <f t="shared" si="15"/>
        <v>-81396</v>
      </c>
      <c r="H42" s="25">
        <f t="shared" si="15"/>
        <v>-94711.2</v>
      </c>
      <c r="I42" s="25">
        <f t="shared" si="15"/>
        <v>-51946</v>
      </c>
      <c r="J42" s="25">
        <f t="shared" si="15"/>
        <v>-62046.4</v>
      </c>
      <c r="K42" s="25">
        <f t="shared" si="15"/>
        <v>-56954.4</v>
      </c>
      <c r="L42" s="25">
        <f t="shared" si="15"/>
        <v>-24836.8</v>
      </c>
      <c r="M42" s="25">
        <f t="shared" si="15"/>
        <v>-16332.4</v>
      </c>
      <c r="N42" s="25">
        <f>+N43+N46+N54+N55</f>
        <v>-637152.0000000001</v>
      </c>
    </row>
    <row r="43" spans="1:14" ht="18.75" customHeight="1">
      <c r="A43" s="17" t="s">
        <v>60</v>
      </c>
      <c r="B43" s="26">
        <f>B44+B45</f>
        <v>-73400.8</v>
      </c>
      <c r="C43" s="26">
        <f>C44+C45</f>
        <v>-66135.2</v>
      </c>
      <c r="D43" s="26">
        <f>D44+D45</f>
        <v>-57828.4</v>
      </c>
      <c r="E43" s="26">
        <f>E44+E45</f>
        <v>-6570.2</v>
      </c>
      <c r="F43" s="26">
        <f aca="true" t="shared" si="16" ref="F43:M43">F44+F45</f>
        <v>-44494.2</v>
      </c>
      <c r="G43" s="26">
        <f t="shared" si="16"/>
        <v>-81396</v>
      </c>
      <c r="H43" s="26">
        <f t="shared" si="16"/>
        <v>-94711.2</v>
      </c>
      <c r="I43" s="26">
        <f t="shared" si="16"/>
        <v>-51946</v>
      </c>
      <c r="J43" s="26">
        <f t="shared" si="16"/>
        <v>-62046.4</v>
      </c>
      <c r="K43" s="26">
        <f t="shared" si="16"/>
        <v>-56954.4</v>
      </c>
      <c r="L43" s="26">
        <f t="shared" si="16"/>
        <v>-24836.8</v>
      </c>
      <c r="M43" s="26">
        <f t="shared" si="16"/>
        <v>-16332.4</v>
      </c>
      <c r="N43" s="25">
        <f aca="true" t="shared" si="17" ref="N43:N55">SUM(B43:M43)</f>
        <v>-636652.0000000001</v>
      </c>
    </row>
    <row r="44" spans="1:25" ht="18.75" customHeight="1">
      <c r="A44" s="13" t="s">
        <v>61</v>
      </c>
      <c r="B44" s="20">
        <f>ROUND(-B9*$D$3,2)</f>
        <v>-73400.8</v>
      </c>
      <c r="C44" s="20">
        <f>ROUND(-C9*$D$3,2)</f>
        <v>-66135.2</v>
      </c>
      <c r="D44" s="20">
        <f>ROUND(-D9*$D$3,2)</f>
        <v>-57828.4</v>
      </c>
      <c r="E44" s="20">
        <f>ROUND(-E9*$D$3,2)</f>
        <v>-6570.2</v>
      </c>
      <c r="F44" s="20">
        <f aca="true" t="shared" si="18" ref="F44:M44">ROUND(-F9*$D$3,2)</f>
        <v>-44494.2</v>
      </c>
      <c r="G44" s="20">
        <f t="shared" si="18"/>
        <v>-81396</v>
      </c>
      <c r="H44" s="20">
        <f t="shared" si="18"/>
        <v>-94711.2</v>
      </c>
      <c r="I44" s="20">
        <f t="shared" si="18"/>
        <v>-51946</v>
      </c>
      <c r="J44" s="20">
        <f t="shared" si="18"/>
        <v>-62046.4</v>
      </c>
      <c r="K44" s="20">
        <f t="shared" si="18"/>
        <v>-56954.4</v>
      </c>
      <c r="L44" s="20">
        <f t="shared" si="18"/>
        <v>-24836.8</v>
      </c>
      <c r="M44" s="20">
        <f t="shared" si="18"/>
        <v>-16332.4</v>
      </c>
      <c r="N44" s="47">
        <f t="shared" si="17"/>
        <v>-636652.0000000001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531279.6192143199</v>
      </c>
      <c r="C57" s="29">
        <f t="shared" si="21"/>
        <v>322267.3210975</v>
      </c>
      <c r="D57" s="29">
        <f t="shared" si="21"/>
        <v>397127.57123339997</v>
      </c>
      <c r="E57" s="29">
        <f t="shared" si="21"/>
        <v>86509.43242959998</v>
      </c>
      <c r="F57" s="29">
        <f t="shared" si="21"/>
        <v>364234.59931225004</v>
      </c>
      <c r="G57" s="29">
        <f t="shared" si="21"/>
        <v>413813.6552</v>
      </c>
      <c r="H57" s="29">
        <f t="shared" si="21"/>
        <v>455108.8226</v>
      </c>
      <c r="I57" s="29">
        <f t="shared" si="21"/>
        <v>465423.73508199997</v>
      </c>
      <c r="J57" s="29">
        <f t="shared" si="21"/>
        <v>343191.6026488</v>
      </c>
      <c r="K57" s="29">
        <f t="shared" si="21"/>
        <v>467317.8119420799</v>
      </c>
      <c r="L57" s="29">
        <f t="shared" si="21"/>
        <v>166231.37527654</v>
      </c>
      <c r="M57" s="29">
        <f t="shared" si="21"/>
        <v>98058.55425088</v>
      </c>
      <c r="N57" s="29">
        <f>SUM(B57:M57)</f>
        <v>4110564.10028737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531279.62</v>
      </c>
      <c r="C60" s="36">
        <f aca="true" t="shared" si="22" ref="C60:M60">SUM(C61:C74)</f>
        <v>322267.32</v>
      </c>
      <c r="D60" s="36">
        <f t="shared" si="22"/>
        <v>397127.57</v>
      </c>
      <c r="E60" s="36">
        <f t="shared" si="22"/>
        <v>86509.44</v>
      </c>
      <c r="F60" s="36">
        <f t="shared" si="22"/>
        <v>364234.6</v>
      </c>
      <c r="G60" s="36">
        <f t="shared" si="22"/>
        <v>413813.65</v>
      </c>
      <c r="H60" s="36">
        <f t="shared" si="22"/>
        <v>455108.82</v>
      </c>
      <c r="I60" s="36">
        <f t="shared" si="22"/>
        <v>465423.73</v>
      </c>
      <c r="J60" s="36">
        <f t="shared" si="22"/>
        <v>343191.6</v>
      </c>
      <c r="K60" s="36">
        <f t="shared" si="22"/>
        <v>467317.81</v>
      </c>
      <c r="L60" s="36">
        <f t="shared" si="22"/>
        <v>166231.37</v>
      </c>
      <c r="M60" s="36">
        <f t="shared" si="22"/>
        <v>98058.56</v>
      </c>
      <c r="N60" s="29">
        <f>SUM(N61:N74)</f>
        <v>4110564.09</v>
      </c>
    </row>
    <row r="61" spans="1:15" ht="18.75" customHeight="1">
      <c r="A61" s="17" t="s">
        <v>75</v>
      </c>
      <c r="B61" s="36">
        <v>96785.78</v>
      </c>
      <c r="C61" s="36">
        <v>92271.48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189057.26</v>
      </c>
      <c r="O61"/>
    </row>
    <row r="62" spans="1:15" ht="18.75" customHeight="1">
      <c r="A62" s="17" t="s">
        <v>76</v>
      </c>
      <c r="B62" s="36">
        <v>434493.84</v>
      </c>
      <c r="C62" s="36">
        <v>229995.84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664489.68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397127.57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397127.57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86509.44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86509.44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364234.6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364234.6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413813.65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413813.65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351166.09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351166.09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103942.73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103942.73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465423.73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465423.73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343191.6</v>
      </c>
      <c r="K70" s="35">
        <v>0</v>
      </c>
      <c r="L70" s="35">
        <v>0</v>
      </c>
      <c r="M70" s="35">
        <v>0</v>
      </c>
      <c r="N70" s="29">
        <f t="shared" si="23"/>
        <v>343191.6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467317.81</v>
      </c>
      <c r="L71" s="35">
        <v>0</v>
      </c>
      <c r="M71" s="62"/>
      <c r="N71" s="26">
        <f t="shared" si="23"/>
        <v>467317.81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166231.37</v>
      </c>
      <c r="M72" s="35">
        <v>0</v>
      </c>
      <c r="N72" s="29">
        <f t="shared" si="23"/>
        <v>166231.37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98058.56</v>
      </c>
      <c r="N73" s="26">
        <f t="shared" si="23"/>
        <v>98058.56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2.2999363552266416</v>
      </c>
      <c r="C78" s="45">
        <v>2.250241268428823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1.9833028078549462</v>
      </c>
      <c r="C79" s="45">
        <v>1.8719255781908573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1.8180840618037504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2.531300073834834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2.1238733108797323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1.684455335591929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1.9819374855423388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1.9370883244745107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1.9233790664411314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2.1668627424862046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2.0709288742290584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2.462917003229524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2.412140823036923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2017-02-03T16:49:29Z</dcterms:modified>
  <cp:category/>
  <cp:version/>
  <cp:contentType/>
  <cp:contentStatus/>
</cp:coreProperties>
</file>